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ibrary" sheetId="1" r:id="rId1"/>
    <sheet name="Lab Texts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<sst xmlns="http://schemas.openxmlformats.org/spreadsheetml/2006/main" count="887" uniqueCount="526">
  <si>
    <t>Quality</t>
  </si>
  <si>
    <t>GT</t>
  </si>
  <si>
    <t>Level Offset</t>
  </si>
  <si>
    <t>Scribe</t>
  </si>
  <si>
    <t>Binding</t>
  </si>
  <si>
    <t>Illumination</t>
  </si>
  <si>
    <t>Resonance</t>
  </si>
  <si>
    <t>Commentary/Gloss</t>
  </si>
  <si>
    <t>Quick</t>
  </si>
  <si>
    <t>Palimpsest</t>
  </si>
  <si>
    <t>Other</t>
  </si>
  <si>
    <t>Build Points</t>
  </si>
  <si>
    <t>Book Title</t>
  </si>
  <si>
    <t>ID#</t>
  </si>
  <si>
    <t>Type</t>
  </si>
  <si>
    <t>Topic</t>
  </si>
  <si>
    <t>Level</t>
  </si>
  <si>
    <t>Arts</t>
  </si>
  <si>
    <t>Season Gained</t>
  </si>
  <si>
    <t>Usage</t>
  </si>
  <si>
    <t>Comments</t>
  </si>
  <si>
    <t>Author</t>
  </si>
  <si>
    <t>Com</t>
  </si>
  <si>
    <t>[Primer on Animal]</t>
  </si>
  <si>
    <t>B11</t>
  </si>
  <si>
    <t>Summa</t>
  </si>
  <si>
    <t>Animal</t>
  </si>
  <si>
    <t>Root of Animal</t>
  </si>
  <si>
    <t>B63</t>
  </si>
  <si>
    <t>Kennel Dogs and Their Handling</t>
  </si>
  <si>
    <t>B42</t>
  </si>
  <si>
    <t>Animal Handling</t>
  </si>
  <si>
    <t>Dusan of Ex Misc</t>
  </si>
  <si>
    <t>[Primer on Aquam]</t>
  </si>
  <si>
    <t>B13</t>
  </si>
  <si>
    <t>Aquam</t>
  </si>
  <si>
    <t>Pools and Scrying</t>
  </si>
  <si>
    <t>B68</t>
  </si>
  <si>
    <t>Tractatus</t>
  </si>
  <si>
    <t>Snjezana of Merinita</t>
  </si>
  <si>
    <t>Hermetic Astrology</t>
  </si>
  <si>
    <t>B3</t>
  </si>
  <si>
    <t>Artes Liberales</t>
  </si>
  <si>
    <t>An ancient ill-kept copy.</t>
  </si>
  <si>
    <t>Valerius of Tremere</t>
  </si>
  <si>
    <t>[Primer on Artes Liberales]</t>
  </si>
  <si>
    <t>B19</t>
  </si>
  <si>
    <t>Libri Almagesti</t>
  </si>
  <si>
    <t>B21</t>
  </si>
  <si>
    <t>Authority on Artes Liberales/Astronomy</t>
  </si>
  <si>
    <t>Ptolemy</t>
  </si>
  <si>
    <t>Tractatus on Artes Libearals</t>
  </si>
  <si>
    <t>B24</t>
  </si>
  <si>
    <t>Commentary on Ptolemy (B21)</t>
  </si>
  <si>
    <t>Astronomical Insights</t>
  </si>
  <si>
    <t>B54</t>
  </si>
  <si>
    <t>Pallas Sophia of Ex Misc</t>
  </si>
  <si>
    <t>A Book of Instruction</t>
  </si>
  <si>
    <t>B55</t>
  </si>
  <si>
    <t>[Primer on Auram]</t>
  </si>
  <si>
    <t>B12</t>
  </si>
  <si>
    <t>Auram</t>
  </si>
  <si>
    <t>Always Be Friendly</t>
  </si>
  <si>
    <t>B48</t>
  </si>
  <si>
    <t>Charm</t>
  </si>
  <si>
    <t>Lysander of Tytalus</t>
  </si>
  <si>
    <t>Binding Wounds</t>
  </si>
  <si>
    <t>B85</t>
  </si>
  <si>
    <t>Chirurgy</t>
  </si>
  <si>
    <t>On Our Laws</t>
  </si>
  <si>
    <t>B84</t>
  </si>
  <si>
    <t>Code of Hermes</t>
  </si>
  <si>
    <t>[Primer on Corpus]</t>
  </si>
  <si>
    <t>B14</t>
  </si>
  <si>
    <t>Corpus</t>
  </si>
  <si>
    <t>[Branch of Corpus]</t>
  </si>
  <si>
    <t>B32</t>
  </si>
  <si>
    <t>Representations</t>
  </si>
  <si>
    <t>B58</t>
  </si>
  <si>
    <t>Craft Sculpture</t>
  </si>
  <si>
    <t>[Branch of Creo]</t>
  </si>
  <si>
    <t>B5</t>
  </si>
  <si>
    <t>Creo</t>
  </si>
  <si>
    <t>The Magic of Genesis</t>
  </si>
  <si>
    <t>B27</t>
  </si>
  <si>
    <t>Tractatus on Creo</t>
  </si>
  <si>
    <t>B78</t>
  </si>
  <si>
    <t>Commentary on “The Magic of Genesis” (B27)</t>
  </si>
  <si>
    <t>B79</t>
  </si>
  <si>
    <t>B80</t>
  </si>
  <si>
    <t>Signs and Omens</t>
  </si>
  <si>
    <t>B34</t>
  </si>
  <si>
    <t>Enigmatic Wisdom</t>
  </si>
  <si>
    <t>Theseus of Ex Misc</t>
  </si>
  <si>
    <t>Seasonal Pagan Rituals</t>
  </si>
  <si>
    <t>B65</t>
  </si>
  <si>
    <t>Faerie Lore</t>
  </si>
  <si>
    <t>Commentary on “Faeries and Mortals” (B66)</t>
  </si>
  <si>
    <t>Faeries and Mortals</t>
  </si>
  <si>
    <t>B66</t>
  </si>
  <si>
    <t>Using Finesse</t>
  </si>
  <si>
    <t>B39</t>
  </si>
  <si>
    <t>Finesse</t>
  </si>
  <si>
    <t>On the Nature of Mundanes</t>
  </si>
  <si>
    <t>B49</t>
  </si>
  <si>
    <t>Folk Ken</t>
  </si>
  <si>
    <t>Germania Magna</t>
  </si>
  <si>
    <t>B83</t>
  </si>
  <si>
    <t>Germany Lore</t>
  </si>
  <si>
    <t>True Names</t>
  </si>
  <si>
    <t>B47</t>
  </si>
  <si>
    <t>Guile</t>
  </si>
  <si>
    <t>Roots of Herbam</t>
  </si>
  <si>
    <t>B15</t>
  </si>
  <si>
    <t>Herbam</t>
  </si>
  <si>
    <t>On Herbam</t>
  </si>
  <si>
    <t>B64</t>
  </si>
  <si>
    <t>Commentary on “Roots of Herbam” (B15)</t>
  </si>
  <si>
    <t>Vladislav of Ex Misc</t>
  </si>
  <si>
    <t>The Lord's Game</t>
  </si>
  <si>
    <t>B86</t>
  </si>
  <si>
    <t>Hunt</t>
  </si>
  <si>
    <t>[Primer on Imaginem]</t>
  </si>
  <si>
    <t>B17</t>
  </si>
  <si>
    <t>Imaginem</t>
  </si>
  <si>
    <t>Demonomicon</t>
  </si>
  <si>
    <t>B87</t>
  </si>
  <si>
    <t>Infernal Lore</t>
  </si>
  <si>
    <t>[Primer on Intellego]</t>
  </si>
  <si>
    <t>B10</t>
  </si>
  <si>
    <t>Intellego</t>
  </si>
  <si>
    <t>Knowledge is Power</t>
  </si>
  <si>
    <t>B53</t>
  </si>
  <si>
    <t>Scrying</t>
  </si>
  <si>
    <t>B67</t>
  </si>
  <si>
    <t>[Lake Significanto]</t>
  </si>
  <si>
    <t>B69</t>
  </si>
  <si>
    <t>Significanto</t>
  </si>
  <si>
    <t>Can be studied as 2 pawns of In raw vis.</t>
  </si>
  <si>
    <t>B45</t>
  </si>
  <si>
    <t>Intrigue</t>
  </si>
  <si>
    <t>An old but well-kept copy.</t>
  </si>
  <si>
    <t>Apprentices</t>
  </si>
  <si>
    <t>B46</t>
  </si>
  <si>
    <t>Latin</t>
  </si>
  <si>
    <t>B89</t>
  </si>
  <si>
    <t>Authority on Latin</t>
  </si>
  <si>
    <t>Leading the Hunt</t>
  </si>
  <si>
    <t>B40</t>
  </si>
  <si>
    <t>Leadership</t>
  </si>
  <si>
    <t>Orchestrating Multiple Apprentices</t>
  </si>
  <si>
    <t>B50</t>
  </si>
  <si>
    <t>On Powers</t>
  </si>
  <si>
    <t>B26</t>
  </si>
  <si>
    <t>Magic Lore</t>
  </si>
  <si>
    <t>Bohdan of Ex Misc</t>
  </si>
  <si>
    <t>On Magical Beings</t>
  </si>
  <si>
    <t>B35</t>
  </si>
  <si>
    <t>Hermetic Magic Theory</t>
  </si>
  <si>
    <t>B1</t>
  </si>
  <si>
    <t>Magic Theory</t>
  </si>
  <si>
    <t>Aristodemos of Tytalus</t>
  </si>
  <si>
    <t>[Primer on Magic Theory]</t>
  </si>
  <si>
    <t>B20</t>
  </si>
  <si>
    <t>Principia Magica</t>
  </si>
  <si>
    <t>B25</t>
  </si>
  <si>
    <t>Authority on Magic Theory</t>
  </si>
  <si>
    <t>Bonisagus</t>
  </si>
  <si>
    <t>Magic Theory as the Answer to the Engima</t>
  </si>
  <si>
    <t>B33</t>
  </si>
  <si>
    <t>Tractatus on Magic Theory</t>
  </si>
  <si>
    <t>B60</t>
  </si>
  <si>
    <t>Commentary on “Principia Magica” (B25)</t>
  </si>
  <si>
    <t>B61</t>
  </si>
  <si>
    <t>Asclepedian Arts</t>
  </si>
  <si>
    <t>B98</t>
  </si>
  <si>
    <t>Medicine</t>
  </si>
  <si>
    <t>[Primer on Mentem]</t>
  </si>
  <si>
    <t>B18</t>
  </si>
  <si>
    <t>Mentem</t>
  </si>
  <si>
    <t>[Root of Mentem]</t>
  </si>
  <si>
    <t>B30</t>
  </si>
  <si>
    <t>Mundanes Minds</t>
  </si>
  <si>
    <t>B52</t>
  </si>
  <si>
    <t>[Primer on Muto]</t>
  </si>
  <si>
    <t>B8</t>
  </si>
  <si>
    <t>Muto</t>
  </si>
  <si>
    <t>Powerful Casting</t>
  </si>
  <si>
    <t>B36</t>
  </si>
  <si>
    <t>Penetration</t>
  </si>
  <si>
    <t>Commentary on “The Avenger” (by Elaine of Flambeau)</t>
  </si>
  <si>
    <t>Castor of Flambeau</t>
  </si>
  <si>
    <t>B37</t>
  </si>
  <si>
    <t>B38</t>
  </si>
  <si>
    <t>Copy of damaged original.</t>
  </si>
  <si>
    <t>[Primer on Perdo]</t>
  </si>
  <si>
    <t>B9</t>
  </si>
  <si>
    <t>Perdo</t>
  </si>
  <si>
    <t>Metaphysica</t>
  </si>
  <si>
    <t>B99</t>
  </si>
  <si>
    <t>Philosophiae</t>
  </si>
  <si>
    <t>Authority on Philosophiae/metaphysics</t>
  </si>
  <si>
    <t>Aristotle</t>
  </si>
  <si>
    <t>Our Land</t>
  </si>
  <si>
    <t>B59</t>
  </si>
  <si>
    <t>Pomerania Lore</t>
  </si>
  <si>
    <t>The Arts of Cooking</t>
  </si>
  <si>
    <t>B43</t>
  </si>
  <si>
    <t>Profession Cook</t>
  </si>
  <si>
    <t>B44</t>
  </si>
  <si>
    <t>Writing Exercises</t>
  </si>
  <si>
    <t>B41</t>
  </si>
  <si>
    <t>Profession Scribe</t>
  </si>
  <si>
    <t>The Tytalian Art</t>
  </si>
  <si>
    <t>B7</t>
  </si>
  <si>
    <t>Rego</t>
  </si>
  <si>
    <t>Tractatus on Rego</t>
  </si>
  <si>
    <t>B23</t>
  </si>
  <si>
    <t>Commentary on “The Tytalian Art” (B7)</t>
  </si>
  <si>
    <t>[Branch of Rego]</t>
  </si>
  <si>
    <t>B29</t>
  </si>
  <si>
    <t>The Art of Summoning</t>
  </si>
  <si>
    <t>B51</t>
  </si>
  <si>
    <t>On Rego</t>
  </si>
  <si>
    <t>B62</t>
  </si>
  <si>
    <t>Ward Against Flame</t>
  </si>
  <si>
    <t>B82</t>
  </si>
  <si>
    <t>Casting Tablet</t>
  </si>
  <si>
    <t>Spell (WaF)</t>
  </si>
  <si>
    <t>-</t>
  </si>
  <si>
    <t>ReIg</t>
  </si>
  <si>
    <t>Ward Against the Curious Scullion</t>
  </si>
  <si>
    <t>B81</t>
  </si>
  <si>
    <t>Spell (WatCS)</t>
  </si>
  <si>
    <t>ReCo</t>
  </si>
  <si>
    <t>Proper Casting of the Aegis</t>
  </si>
  <si>
    <t>B90</t>
  </si>
  <si>
    <t>Spell Mastery (AotH20)</t>
  </si>
  <si>
    <t>B91</t>
  </si>
  <si>
    <t>Spell Mastery (AotH40)</t>
  </si>
  <si>
    <t>Masterful Beast Warding</t>
  </si>
  <si>
    <t>B97</t>
  </si>
  <si>
    <t>Spell Mastery (CoBW)</t>
  </si>
  <si>
    <t>Speaking Without Words</t>
  </si>
  <si>
    <t>B96</t>
  </si>
  <si>
    <t>Spell Mastery (CwPaT)</t>
  </si>
  <si>
    <t>Taking the Leap</t>
  </si>
  <si>
    <t>B93</t>
  </si>
  <si>
    <t>Spell Mastery (LoHC)</t>
  </si>
  <si>
    <t>The Trusted Weapon of the Old Masters</t>
  </si>
  <si>
    <t>B95</t>
  </si>
  <si>
    <t>Spell Mastery (PoF)</t>
  </si>
  <si>
    <t>On Detecting Spell Traces</t>
  </si>
  <si>
    <t>B94</t>
  </si>
  <si>
    <t>Spell Mastery (Shroud Magic)</t>
  </si>
  <si>
    <t>Wizard's Touch</t>
  </si>
  <si>
    <t>B92</t>
  </si>
  <si>
    <t>Spell Mastery (Unseen Arm)</t>
  </si>
  <si>
    <t>Elements of Terram</t>
  </si>
  <si>
    <t>B16</t>
  </si>
  <si>
    <t>Terram</t>
  </si>
  <si>
    <t>[Root of Terram]</t>
  </si>
  <si>
    <t>B31</t>
  </si>
  <si>
    <t>Metal Magic</t>
  </si>
  <si>
    <t>B75</t>
  </si>
  <si>
    <t>Commentary on “Elements of Terram” (B16)</t>
  </si>
  <si>
    <t>Alesh of Ex Misc</t>
  </si>
  <si>
    <t>B76</t>
  </si>
  <si>
    <t>Tractatus on Terram</t>
  </si>
  <si>
    <t>B77</t>
  </si>
  <si>
    <t>Magic In Hermetic Magic</t>
  </si>
  <si>
    <t>B2</t>
  </si>
  <si>
    <t>Vim</t>
  </si>
  <si>
    <t>An ancient ill-kept copy. Incomprehensible.</t>
  </si>
  <si>
    <t>Bohumil of Flambeau</t>
  </si>
  <si>
    <t>On Hermetic and Divine Magic</t>
  </si>
  <si>
    <t>B4</t>
  </si>
  <si>
    <t>The Structure of Magic</t>
  </si>
  <si>
    <t>B6</t>
  </si>
  <si>
    <t>Tractatus on Vim</t>
  </si>
  <si>
    <t>B22</t>
  </si>
  <si>
    <t>Commentary on “The Structure of Magic” (B6)</t>
  </si>
  <si>
    <t>The Great Art</t>
  </si>
  <si>
    <t>B28</t>
  </si>
  <si>
    <t>On Vim</t>
  </si>
  <si>
    <t>B56</t>
  </si>
  <si>
    <t>B57</t>
  </si>
  <si>
    <t>B70</t>
  </si>
  <si>
    <t>Dushana of Flambeau</t>
  </si>
  <si>
    <t>B71</t>
  </si>
  <si>
    <t>B72</t>
  </si>
  <si>
    <t>Commentary on “The Great Art” (B28)</t>
  </si>
  <si>
    <t>B73</t>
  </si>
  <si>
    <t>B74</t>
  </si>
  <si>
    <t>The Wendish Tongue</t>
  </si>
  <si>
    <t>B88</t>
  </si>
  <si>
    <t>Wendish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</si>
  <si>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</si>
  <si>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</si>
  <si>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</si>
  <si>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</si>
  <si>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</si>
  <si>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</si>
  <si>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</si>
  <si>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</si>
  <si>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</si>
  <si>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</si>
  <si>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</si>
  <si>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</si>
  <si>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</si>
  <si>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</si>
  <si>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</si>
  <si>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</si>
  <si>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</si>
  <si>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</si>
  <si>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</si>
  <si>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</si>
  <si>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</si>
  <si>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</si>
  <si>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</si>
  <si>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</si>
  <si>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</si>
  <si>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</si>
  <si>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</si>
  <si>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</si>
  <si>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</si>
  <si>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</si>
  <si>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</si>
  <si>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Name</t>
  </si>
  <si>
    <t>Tech</t>
  </si>
  <si>
    <t>Form</t>
  </si>
  <si>
    <t>Req</t>
  </si>
  <si>
    <t>Season Added</t>
  </si>
  <si>
    <t>Aegis of the Hearth</t>
  </si>
  <si>
    <t>LT1</t>
  </si>
  <si>
    <t>Re</t>
  </si>
  <si>
    <t>Vi</t>
  </si>
  <si>
    <t>LT2</t>
  </si>
  <si>
    <t>Wizard's Communion</t>
  </si>
  <si>
    <t>LT3</t>
  </si>
  <si>
    <t>Mu</t>
  </si>
  <si>
    <t>LT4</t>
  </si>
  <si>
    <t>LT5</t>
  </si>
  <si>
    <t>Suppressing the Wizard's Handiwork</t>
  </si>
  <si>
    <t>LT6</t>
  </si>
  <si>
    <t>Shroud Magic</t>
  </si>
  <si>
    <t>LT7</t>
  </si>
  <si>
    <t>Sense the Nature of Vis</t>
  </si>
  <si>
    <t>LT8</t>
  </si>
  <si>
    <t>In</t>
  </si>
  <si>
    <t>Scales of the Magical Weight</t>
  </si>
  <si>
    <t>LT9</t>
  </si>
  <si>
    <t>Gather the Essence of the Beast</t>
  </si>
  <si>
    <t>LT10</t>
  </si>
  <si>
    <t>Trackless Step</t>
  </si>
  <si>
    <t>LT11</t>
  </si>
  <si>
    <t>Te</t>
  </si>
  <si>
    <t>Tracks of the Faerie Glow</t>
  </si>
  <si>
    <t>LT12</t>
  </si>
  <si>
    <t>The Shrouded Glen</t>
  </si>
  <si>
    <t>LT13</t>
  </si>
  <si>
    <t>Me</t>
  </si>
  <si>
    <t>Ring of Warding Against Spirits</t>
  </si>
  <si>
    <t>LT14</t>
  </si>
  <si>
    <t>Aura of Rightful Authority</t>
  </si>
  <si>
    <t>LT15</t>
  </si>
  <si>
    <t>Wizard's Sidestep</t>
  </si>
  <si>
    <t>LT16</t>
  </si>
  <si>
    <t>Im</t>
  </si>
  <si>
    <t>The Ear for Distant Voices</t>
  </si>
  <si>
    <t>LT17</t>
  </si>
  <si>
    <t>Discern Own Illusions</t>
  </si>
  <si>
    <t>LT18</t>
  </si>
  <si>
    <t>Ward Against Heat and Flame</t>
  </si>
  <si>
    <t>LT19</t>
  </si>
  <si>
    <t>Ig</t>
  </si>
  <si>
    <t>Sooth the Raging Flames</t>
  </si>
  <si>
    <t>LT20</t>
  </si>
  <si>
    <t>Pe</t>
  </si>
  <si>
    <t>Moonbeam</t>
  </si>
  <si>
    <t>LT21</t>
  </si>
  <si>
    <t>Cr</t>
  </si>
  <si>
    <t>Palm of Flame</t>
  </si>
  <si>
    <t>LT22</t>
  </si>
  <si>
    <t>Lamp Without Flame</t>
  </si>
  <si>
    <t>LT23</t>
  </si>
  <si>
    <t>Circle of Lamp Without Flame</t>
  </si>
  <si>
    <t>LT24</t>
  </si>
  <si>
    <t>Wall of Thorns</t>
  </si>
  <si>
    <t>LT25</t>
  </si>
  <si>
    <t>He</t>
  </si>
  <si>
    <t>Transformation of the Thorny Staff</t>
  </si>
  <si>
    <t>LT26</t>
  </si>
  <si>
    <t>Tangle of Wood and Thorns</t>
  </si>
  <si>
    <t>LT27</t>
  </si>
  <si>
    <t>Shriek for the Impending Shaft</t>
  </si>
  <si>
    <t>LT28</t>
  </si>
  <si>
    <t>Probe Nature's Hidden Lore</t>
  </si>
  <si>
    <t>LT29</t>
  </si>
  <si>
    <t>Intuition of the Forest</t>
  </si>
  <si>
    <t>LT30</t>
  </si>
  <si>
    <t>Converse with Plant and Tree</t>
  </si>
  <si>
    <t>LT31</t>
  </si>
  <si>
    <t>LT32</t>
  </si>
  <si>
    <t>The Gentle Herd</t>
  </si>
  <si>
    <t>LT33</t>
  </si>
  <si>
    <t>An</t>
  </si>
  <si>
    <t>The Carpenter's Keen Eye</t>
  </si>
  <si>
    <t>LT34</t>
  </si>
  <si>
    <t>Strings of the Unwilling Marionette</t>
  </si>
  <si>
    <t>LT35</t>
  </si>
  <si>
    <t>Co</t>
  </si>
  <si>
    <t>Sight of the True Form</t>
  </si>
  <si>
    <t>LT36</t>
  </si>
  <si>
    <t>Shape of the Woodland Prowler</t>
  </si>
  <si>
    <t>LT37</t>
  </si>
  <si>
    <t>Seven-League Stride</t>
  </si>
  <si>
    <t>LT38</t>
  </si>
  <si>
    <t>Physician's Eye</t>
  </si>
  <si>
    <t>LT39</t>
  </si>
  <si>
    <t>The Leap of Homecoming</t>
  </si>
  <si>
    <t>LT40</t>
  </si>
  <si>
    <t>The Inexorable Search</t>
  </si>
  <si>
    <t>LT41</t>
  </si>
  <si>
    <t>The Eye of the Sage</t>
  </si>
  <si>
    <t>LT42</t>
  </si>
  <si>
    <t>Eyes of the Cat</t>
  </si>
  <si>
    <t>LT43</t>
  </si>
  <si>
    <t>The Chirurgeon's Healing Touch</t>
  </si>
  <si>
    <t>LT44</t>
  </si>
  <si>
    <t>Bind Wound</t>
  </si>
  <si>
    <t>LT45</t>
  </si>
  <si>
    <t>Whispering Winds</t>
  </si>
  <si>
    <t>LT46</t>
  </si>
  <si>
    <t>Au</t>
  </si>
  <si>
    <t>Talons of the Wind</t>
  </si>
  <si>
    <t>LT47</t>
  </si>
  <si>
    <t>Chamber of Spring Breezes</t>
  </si>
  <si>
    <t>LT48</t>
  </si>
  <si>
    <t>Ward Against Faeries of the Water</t>
  </si>
  <si>
    <t>LT49</t>
  </si>
  <si>
    <t>Aq</t>
  </si>
  <si>
    <t>Voice of the Lake</t>
  </si>
  <si>
    <t>LT50</t>
  </si>
  <si>
    <t>Lungs of the Fish</t>
  </si>
  <si>
    <t>LT51</t>
  </si>
  <si>
    <t>Enchantment of the Scrying Pool</t>
  </si>
  <si>
    <t>LT52</t>
  </si>
  <si>
    <t>Clear Sight of the Naiad</t>
  </si>
  <si>
    <t>LT53</t>
  </si>
  <si>
    <t>Ward Against the Beasts of Legend</t>
  </si>
  <si>
    <t>LT54</t>
  </si>
  <si>
    <t>Sooth the Ferocious Bear</t>
  </si>
  <si>
    <t>LT55</t>
  </si>
  <si>
    <t>Shiver of the Lycanthrope</t>
  </si>
  <si>
    <t>LT56</t>
  </si>
  <si>
    <t>Opening the Tome of the Animal's Mind</t>
  </si>
  <si>
    <t>LT57</t>
  </si>
  <si>
    <t>Image of the Beast</t>
  </si>
  <si>
    <t>LT58</t>
  </si>
  <si>
    <t>Hunter's Sense</t>
  </si>
  <si>
    <t>LT59</t>
  </si>
  <si>
    <t>The Gentle Beast</t>
  </si>
  <si>
    <t>LT60</t>
  </si>
  <si>
    <t>Disguise of the Putrid Aroma</t>
  </si>
  <si>
    <t>LT61</t>
  </si>
  <si>
    <t>Circle of Beast Warding</t>
  </si>
  <si>
    <t>LT62</t>
  </si>
  <si>
    <t>Invoke the Spirit of Leap of Homecoming</t>
  </si>
  <si>
    <t>LT63</t>
  </si>
  <si>
    <t>Invoke the Pact of Pukis</t>
  </si>
  <si>
    <t>LT64</t>
  </si>
  <si>
    <t>Doorway Ward</t>
  </si>
  <si>
    <t>LT65</t>
  </si>
  <si>
    <t>Invested effect</t>
  </si>
  <si>
    <t>Doorway Token Detection</t>
  </si>
  <si>
    <t>LT66</t>
  </si>
  <si>
    <t>Doorway Suppression</t>
  </si>
  <si>
    <t>LT67</t>
  </si>
  <si>
    <t>Grinding Stone</t>
  </si>
  <si>
    <t>LT68</t>
  </si>
  <si>
    <t>Hunting Mask</t>
  </si>
  <si>
    <t>LT69</t>
  </si>
  <si>
    <t>Boar Herding Amulet</t>
  </si>
  <si>
    <t>LT70</t>
  </si>
  <si>
    <t>Preserver of Books</t>
  </si>
  <si>
    <t>LT71</t>
  </si>
  <si>
    <t>Cold Enforcer</t>
  </si>
  <si>
    <t>LT72</t>
  </si>
  <si>
    <t>Faerie</t>
  </si>
  <si>
    <t>A Week's Endurance</t>
  </si>
  <si>
    <t>LT73</t>
  </si>
  <si>
    <t>Find the Wayward Son</t>
  </si>
  <si>
    <t>LT74</t>
  </si>
  <si>
    <t>LT75</t>
  </si>
  <si>
    <t>LT76</t>
  </si>
  <si>
    <t>LT77</t>
  </si>
  <si>
    <t>LT78</t>
  </si>
  <si>
    <t>LT79</t>
  </si>
  <si>
    <t>LT80</t>
  </si>
  <si>
    <t>LT81</t>
  </si>
  <si>
    <t>LT82</t>
  </si>
  <si>
    <t>LT83</t>
  </si>
  <si>
    <t>LT84</t>
  </si>
  <si>
    <t>LT85</t>
  </si>
  <si>
    <t>LT86</t>
  </si>
  <si>
    <t>LT87</t>
  </si>
  <si>
    <t>LT88</t>
  </si>
  <si>
    <t>LT89</t>
  </si>
  <si>
    <t>LT90</t>
  </si>
  <si>
    <t>LT91</t>
  </si>
  <si>
    <t>LT92</t>
  </si>
  <si>
    <t>LT93</t>
  </si>
  <si>
    <t>LT94</t>
  </si>
  <si>
    <t>LT95</t>
  </si>
  <si>
    <t>LT96</t>
  </si>
  <si>
    <t>LT97</t>
  </si>
  <si>
    <t>LT98</t>
  </si>
  <si>
    <t>LT99</t>
  </si>
  <si>
    <t>LT100</t>
  </si>
  <si>
    <t>Library Books:</t>
  </si>
  <si>
    <t>Library Build Points:</t>
  </si>
  <si>
    <t>Lab Texts:</t>
  </si>
  <si>
    <t>Total Lab Text Levels:</t>
  </si>
  <si>
    <t>Lab Text Build Points:</t>
  </si>
  <si>
    <t>Total Build Points: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</si>
</sst>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5">
    <font>
      <sz val="10"/>
      <name val="Arial"/>
      <family val="2"/>
    </font>
    <font>
      <b/>
      <sz val="10"/>
      <color indexed="58"/>
      <name val="Times New Roman"/>
      <family val="1"/>
    </font>
    <font>
      <sz val="10"/>
      <color indexed="58"/>
      <name val="Times New Roman"/>
      <family val="1"/>
    </font>
    <font>
      <sz val="10"/>
      <color indexed="58"/>
      <name val="Arial"/>
      <family val="2"/>
    </font>
    <font>
      <b/>
      <sz val="10"/>
      <color indexed="5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6" fontId="3" fillId="0" borderId="0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6" fontId="4" fillId="0" borderId="3" xfId="0" applyNumberFormat="1" applyFont="1" applyFill="1" applyBorder="1" applyAlignment="1">
      <alignment wrapText="1"/>
    </xf>
    <xf numFmtId="164" fontId="3" fillId="0" borderId="4" xfId="0" applyNumberFormat="1" applyFont="1" applyFill="1" applyBorder="1" applyAlignment="1">
      <alignment wrapText="1"/>
    </xf>
    <xf numFmtId="164" fontId="3" fillId="0" borderId="5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workbookViewId="0" topLeftCell="A1">
      <selection activeCell="G14" sqref="G14"/>
    </sheetView>
  </sheetViews>
  <sheetFormatPr defaultColWidth="11.421875" defaultRowHeight="12.75"/>
  <cols>
    <col min="1" max="1" width="33.57421875" style="1" customWidth="1"/>
    <col min="2" max="2" width="5.00390625" style="1" customWidth="1"/>
    <col min="3" max="3" width="12.00390625" style="1" customWidth="1"/>
    <col min="4" max="4" width="27.28125" style="1" customWidth="1"/>
    <col min="5" max="5" width="5.00390625" style="1" customWidth="1"/>
    <col min="6" max="6" width="7.00390625" style="1" customWidth="1"/>
    <col min="7" max="7" width="5.00390625" style="1" customWidth="1"/>
    <col min="8" max="8" width="13.00390625" style="1" customWidth="1"/>
    <col min="9" max="9" width="24.00390625" style="1" customWidth="1"/>
    <col min="10" max="10" width="23.00390625" style="1" customWidth="1"/>
    <col min="11" max="11" width="19.00390625" style="1" customWidth="1"/>
    <col min="12" max="12" width="7.00390625" style="1" customWidth="1"/>
    <col min="13" max="13" width="5.28125" style="1" customWidth="1"/>
    <col min="14" max="14" width="4.57421875" style="1" customWidth="1"/>
    <col min="15" max="15" width="10.00390625" style="1" customWidth="1"/>
    <col min="16" max="16" width="6.00390625" style="1" customWidth="1"/>
    <col min="17" max="17" width="7.00390625" style="1" customWidth="1"/>
    <col min="18" max="18" width="10.00390625" style="1" customWidth="1"/>
    <col min="19" max="19" width="9.00390625" style="1" customWidth="1"/>
    <col min="20" max="20" width="16.00390625" style="1" customWidth="1"/>
    <col min="21" max="21" width="6.00390625" style="1" customWidth="1"/>
    <col min="22" max="22" width="9.00390625" style="1" customWidth="1"/>
    <col min="23" max="16384" width="11.00390625" style="1" customWidth="1"/>
  </cols>
  <sheetData>
    <row r="1" spans="10:24" s="2" customFormat="1" ht="12.75" customHeight="1">
      <c r="J1" s="3"/>
      <c r="K1" s="4"/>
      <c r="L1" s="2" t="s">
        <v>0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  <c r="S1" s="2" t="s">
        <v>6</v>
      </c>
      <c r="T1" s="2" t="s">
        <v>7</v>
      </c>
      <c r="U1" s="2" t="s">
        <v>8</v>
      </c>
      <c r="V1" s="2" t="s">
        <v>9</v>
      </c>
      <c r="W1" s="2" t="s">
        <v>10</v>
      </c>
      <c r="X1" s="2" t="s">
        <v>11</v>
      </c>
    </row>
    <row r="2" spans="1:13" s="2" customFormat="1" ht="12.75" customHeight="1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0</v>
      </c>
      <c r="G2" s="2" t="s">
        <v>17</v>
      </c>
      <c r="H2" s="2" t="s">
        <v>18</v>
      </c>
      <c r="I2" s="2" t="s">
        <v>19</v>
      </c>
      <c r="J2" s="2" t="s">
        <v>20</v>
      </c>
      <c r="K2" s="5" t="s">
        <v>21</v>
      </c>
      <c r="L2" s="2" t="s">
        <v>22</v>
      </c>
      <c r="M2" s="2">
        <v>3</v>
      </c>
    </row>
    <row r="3" spans="1:24" s="3" customFormat="1" ht="12.75" customHeight="1">
      <c r="A3" s="3" t="s">
        <v>23</v>
      </c>
      <c r="B3" s="3" t="s">
        <v>24</v>
      </c>
      <c r="C3" s="3" t="s">
        <v>25</v>
      </c>
      <c r="D3" s="3" t="s">
        <v>26</v>
      </c>
      <c r="E3" s="3">
        <v>2</v>
      </c>
      <c r="F3" s="3">
        <f>SUM(L3:W3)</f>
        <v>8</v>
      </c>
      <c r="K3" s="4"/>
      <c r="L3" s="3">
        <v>2</v>
      </c>
      <c r="M3" s="3">
        <v>3</v>
      </c>
      <c r="N3" s="3">
        <v>3</v>
      </c>
      <c r="Q3" s="3">
        <v>1</v>
      </c>
      <c r="U3" s="3">
        <v>-1</v>
      </c>
      <c r="X3" s="3">
        <f>(IF((C3="Casting Tablet"),(E3/10),0)+IF((C3="Summa"),(E3+F3),0))+IF((C3="Tractatus"),F3,0)</f>
        <v>10</v>
      </c>
    </row>
    <row r="4" spans="1:24" s="3" customFormat="1" ht="12.75" customHeight="1">
      <c r="A4" s="3" t="s">
        <v>27</v>
      </c>
      <c r="B4" s="3" t="s">
        <v>28</v>
      </c>
      <c r="C4" s="3" t="s">
        <v>25</v>
      </c>
      <c r="D4" s="3" t="s">
        <v>26</v>
      </c>
      <c r="F4" s="3">
        <v>4</v>
      </c>
      <c r="K4" s="4"/>
      <c r="L4" s="3">
        <v>2</v>
      </c>
      <c r="M4" s="3">
        <v>3</v>
      </c>
      <c r="N4" s="3">
        <v>3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X4" s="3">
        <f>(IF((C4="Casting Tablet"),(E4/10),0)+IF((C4="Summa"),(E4+F4),0))+IF((C4="Tractatus"),F4,0)</f>
        <v>4</v>
      </c>
    </row>
    <row r="5" spans="1:24" s="3" customFormat="1" ht="12.75" customHeight="1">
      <c r="A5" s="3" t="s">
        <v>29</v>
      </c>
      <c r="B5" s="3" t="s">
        <v>30</v>
      </c>
      <c r="C5" s="3" t="s">
        <v>25</v>
      </c>
      <c r="D5" s="3" t="s">
        <v>31</v>
      </c>
      <c r="E5" s="3">
        <v>2</v>
      </c>
      <c r="F5" s="3">
        <f>SUM(L5:W5)</f>
        <v>5</v>
      </c>
      <c r="K5" s="4" t="s">
        <v>32</v>
      </c>
      <c r="L5" s="3">
        <v>0</v>
      </c>
      <c r="M5" s="3">
        <v>3</v>
      </c>
      <c r="Q5" s="3">
        <v>1</v>
      </c>
      <c r="R5" s="3">
        <v>1</v>
      </c>
      <c r="X5" s="3">
        <f>(IF((C5="Casting Tablet"),(E5/10),0)+IF((C5="Summa"),(E5+F5),0))+IF((C5="Tractatus"),F5,0)</f>
        <v>7</v>
      </c>
    </row>
    <row r="6" spans="1:24" s="3" customFormat="1" ht="12.75" customHeight="1">
      <c r="A6" s="3" t="s">
        <v>33</v>
      </c>
      <c r="B6" s="3" t="s">
        <v>34</v>
      </c>
      <c r="C6" s="3" t="s">
        <v>25</v>
      </c>
      <c r="D6" s="3" t="s">
        <v>35</v>
      </c>
      <c r="E6" s="3">
        <v>2</v>
      </c>
      <c r="F6" s="3">
        <f>SUM(L6:W6)</f>
        <v>8</v>
      </c>
      <c r="K6" s="4"/>
      <c r="L6" s="3">
        <v>2</v>
      </c>
      <c r="M6" s="3">
        <v>3</v>
      </c>
      <c r="N6" s="3">
        <v>3</v>
      </c>
      <c r="Q6" s="3">
        <v>1</v>
      </c>
      <c r="U6" s="3">
        <v>-1</v>
      </c>
      <c r="X6" s="3">
        <f>(IF((C6="Casting Tablet"),(E6/10),0)+IF((C6="Summa"),(E6+F6),0))+IF((C6="Tractatus"),F6,0)</f>
        <v>10</v>
      </c>
    </row>
    <row r="7" spans="1:24" s="3" customFormat="1" ht="12.75" customHeight="1">
      <c r="A7" s="3" t="s">
        <v>36</v>
      </c>
      <c r="B7" s="3" t="s">
        <v>37</v>
      </c>
      <c r="C7" s="3" t="s">
        <v>38</v>
      </c>
      <c r="D7" s="3" t="s">
        <v>35</v>
      </c>
      <c r="F7" s="3">
        <f>SUM(L7:W7)</f>
        <v>7</v>
      </c>
      <c r="K7" s="4" t="s">
        <v>39</v>
      </c>
      <c r="L7" s="3">
        <v>0</v>
      </c>
      <c r="M7" s="3">
        <v>3</v>
      </c>
      <c r="P7" s="3">
        <v>1</v>
      </c>
      <c r="Q7" s="3">
        <v>1</v>
      </c>
      <c r="R7" s="3">
        <v>1</v>
      </c>
      <c r="S7" s="3">
        <v>1</v>
      </c>
      <c r="X7" s="3">
        <f>(IF((C7="Casting Tablet"),(E7/10),0)+IF((C7="Summa"),(E7+F7),0))+IF((C7="Tractatus"),F7,0)</f>
        <v>7</v>
      </c>
    </row>
    <row r="8" spans="1:24" s="3" customFormat="1" ht="12.75" customHeight="1">
      <c r="A8" s="3" t="s">
        <v>40</v>
      </c>
      <c r="B8" s="3" t="s">
        <v>41</v>
      </c>
      <c r="C8" s="3" t="s">
        <v>25</v>
      </c>
      <c r="D8" s="3" t="s">
        <v>42</v>
      </c>
      <c r="E8" s="3">
        <v>2</v>
      </c>
      <c r="F8" s="3">
        <f>SUM(L8:W8)</f>
        <v>1</v>
      </c>
      <c r="J8" s="3" t="s">
        <v>43</v>
      </c>
      <c r="K8" s="4" t="s">
        <v>44</v>
      </c>
      <c r="L8" s="3">
        <v>0</v>
      </c>
      <c r="M8" s="3">
        <v>3</v>
      </c>
      <c r="W8" s="3">
        <v>-2</v>
      </c>
      <c r="X8" s="3">
        <f>(IF((C8="Casting Tablet"),(E8/10),0)+IF((C8="Summa"),(E8+F8),0))+IF((C8="Tractatus"),F8,0)</f>
        <v>3</v>
      </c>
    </row>
    <row r="9" spans="1:24" s="3" customFormat="1" ht="12.75" customHeight="1">
      <c r="A9" s="3" t="s">
        <v>45</v>
      </c>
      <c r="B9" s="3" t="s">
        <v>46</v>
      </c>
      <c r="C9" s="3" t="s">
        <v>25</v>
      </c>
      <c r="D9" s="3" t="s">
        <v>42</v>
      </c>
      <c r="E9" s="3">
        <v>2</v>
      </c>
      <c r="F9" s="3">
        <f>SUM(L9:W9)</f>
        <v>13</v>
      </c>
      <c r="K9" s="4"/>
      <c r="L9" s="3">
        <v>2</v>
      </c>
      <c r="M9" s="3">
        <v>3</v>
      </c>
      <c r="N9" s="3">
        <v>3</v>
      </c>
      <c r="O9" s="3">
        <v>1</v>
      </c>
      <c r="P9" s="3">
        <v>1</v>
      </c>
      <c r="Q9" s="3">
        <v>1</v>
      </c>
      <c r="R9" s="3">
        <v>1</v>
      </c>
      <c r="T9" s="3">
        <v>1</v>
      </c>
      <c r="X9" s="3">
        <f>(IF((C9="Casting Tablet"),(E9/10),0)+IF((C9="Summa"),(E9+F9),0))+IF((C9="Tractatus"),F9,0)</f>
        <v>15</v>
      </c>
    </row>
    <row r="10" spans="1:24" s="3" customFormat="1" ht="24" customHeight="1">
      <c r="A10" s="3" t="s">
        <v>47</v>
      </c>
      <c r="B10" s="3" t="s">
        <v>48</v>
      </c>
      <c r="C10" s="3" t="s">
        <v>25</v>
      </c>
      <c r="D10" s="3" t="s">
        <v>42</v>
      </c>
      <c r="E10" s="3">
        <v>5</v>
      </c>
      <c r="F10" s="3">
        <f>SUM(L10:W10)</f>
        <v>12</v>
      </c>
      <c r="J10" s="3" t="s">
        <v>49</v>
      </c>
      <c r="K10" s="4" t="s">
        <v>50</v>
      </c>
      <c r="L10" s="3">
        <v>2</v>
      </c>
      <c r="M10" s="3">
        <v>3</v>
      </c>
      <c r="N10" s="3">
        <v>3</v>
      </c>
      <c r="P10" s="3">
        <v>1</v>
      </c>
      <c r="Q10" s="3">
        <v>1</v>
      </c>
      <c r="R10" s="3">
        <v>1</v>
      </c>
      <c r="T10" s="3">
        <v>1</v>
      </c>
      <c r="X10" s="3">
        <f>(IF((C10="Casting Tablet"),(E10/10),0)+IF((C10="Summa"),(E10+F10),0))+IF((C10="Tractatus"),F10,0)</f>
        <v>17</v>
      </c>
    </row>
    <row r="11" spans="1:24" s="3" customFormat="1" ht="12.75" customHeight="1">
      <c r="A11" s="3" t="s">
        <v>51</v>
      </c>
      <c r="B11" s="3" t="s">
        <v>52</v>
      </c>
      <c r="C11" s="3" t="s">
        <v>38</v>
      </c>
      <c r="D11" s="3" t="s">
        <v>42</v>
      </c>
      <c r="F11" s="3">
        <f>SUM(L11:W11)</f>
        <v>13</v>
      </c>
      <c r="J11" s="3" t="s">
        <v>53</v>
      </c>
      <c r="K11" s="4"/>
      <c r="L11" s="3">
        <v>3</v>
      </c>
      <c r="M11" s="3">
        <v>3</v>
      </c>
      <c r="N11" s="3">
        <v>3</v>
      </c>
      <c r="P11" s="3">
        <v>1</v>
      </c>
      <c r="Q11" s="3">
        <v>1</v>
      </c>
      <c r="R11" s="3">
        <v>1</v>
      </c>
      <c r="T11" s="3">
        <v>1</v>
      </c>
      <c r="X11" s="3">
        <f>(IF((C11="Casting Tablet"),(E11/10),0)+IF((C11="Summa"),(E11+F11),0))+IF((C11="Tractatus"),F11,0)</f>
        <v>13</v>
      </c>
    </row>
    <row r="12" spans="1:24" s="3" customFormat="1" ht="12.75" customHeight="1">
      <c r="A12" s="3" t="s">
        <v>54</v>
      </c>
      <c r="B12" s="3" t="s">
        <v>55</v>
      </c>
      <c r="C12" s="3" t="s">
        <v>38</v>
      </c>
      <c r="D12" s="3" t="s">
        <v>42</v>
      </c>
      <c r="F12" s="3">
        <f>SUM(L12:W12)</f>
        <v>12</v>
      </c>
      <c r="K12" s="4" t="s">
        <v>56</v>
      </c>
      <c r="L12" s="3">
        <v>3</v>
      </c>
      <c r="M12" s="3">
        <v>3</v>
      </c>
      <c r="N12" s="3">
        <v>3</v>
      </c>
      <c r="P12" s="3">
        <v>1</v>
      </c>
      <c r="Q12" s="3">
        <v>1</v>
      </c>
      <c r="R12" s="3">
        <v>1</v>
      </c>
      <c r="X12" s="3">
        <f>(IF((C12="Casting Tablet"),(E12/10),0)+IF((C12="Summa"),(E12+F12),0))+IF((C12="Tractatus"),F12,0)</f>
        <v>12</v>
      </c>
    </row>
    <row r="13" spans="1:24" s="3" customFormat="1" ht="12.75" customHeight="1">
      <c r="A13" s="3" t="s">
        <v>57</v>
      </c>
      <c r="B13" s="3" t="s">
        <v>58</v>
      </c>
      <c r="C13" s="3" t="s">
        <v>38</v>
      </c>
      <c r="D13" s="3" t="s">
        <v>42</v>
      </c>
      <c r="F13" s="3">
        <f>SUM(L13:W13)</f>
        <v>12</v>
      </c>
      <c r="K13" s="4" t="s">
        <v>56</v>
      </c>
      <c r="L13" s="3">
        <v>3</v>
      </c>
      <c r="M13" s="3">
        <v>3</v>
      </c>
      <c r="N13" s="3">
        <v>3</v>
      </c>
      <c r="P13" s="3">
        <v>1</v>
      </c>
      <c r="Q13" s="3">
        <v>1</v>
      </c>
      <c r="R13" s="3">
        <v>1</v>
      </c>
      <c r="X13" s="3">
        <f>(IF((C13="Casting Tablet"),(E13/10),0)+IF((C13="Summa"),(E13+F13),0))+IF((C13="Tractatus"),F13,0)</f>
        <v>12</v>
      </c>
    </row>
    <row r="14" spans="1:24" s="3" customFormat="1" ht="12.75" customHeight="1">
      <c r="A14" s="3" t="s">
        <v>59</v>
      </c>
      <c r="B14" s="3" t="s">
        <v>60</v>
      </c>
      <c r="C14" s="3" t="s">
        <v>25</v>
      </c>
      <c r="D14" s="3" t="s">
        <v>61</v>
      </c>
      <c r="E14" s="3">
        <v>2</v>
      </c>
      <c r="F14" s="3">
        <f>SUM(L14:W14)</f>
        <v>8</v>
      </c>
      <c r="K14" s="4"/>
      <c r="L14" s="3">
        <v>2</v>
      </c>
      <c r="M14" s="3">
        <v>3</v>
      </c>
      <c r="N14" s="3">
        <v>3</v>
      </c>
      <c r="Q14" s="3">
        <v>1</v>
      </c>
      <c r="U14" s="3">
        <v>-1</v>
      </c>
      <c r="X14" s="3">
        <f>(IF((C14="Casting Tablet"),(E14/10),0)+IF((C14="Summa"),(E14+F14),0))+IF((C14="Tractatus"),F14,0)</f>
        <v>10</v>
      </c>
    </row>
    <row r="15" spans="1:24" s="3" customFormat="1" ht="12.75" customHeight="1">
      <c r="A15" s="3" t="s">
        <v>62</v>
      </c>
      <c r="B15" s="3" t="s">
        <v>63</v>
      </c>
      <c r="C15" s="3" t="s">
        <v>38</v>
      </c>
      <c r="D15" s="3" t="s">
        <v>64</v>
      </c>
      <c r="F15" s="3">
        <f>SUM(L15:W15)</f>
        <v>7</v>
      </c>
      <c r="K15" s="4" t="s">
        <v>65</v>
      </c>
      <c r="L15" s="3">
        <v>1</v>
      </c>
      <c r="M15" s="3">
        <v>3</v>
      </c>
      <c r="P15" s="3">
        <v>1</v>
      </c>
      <c r="Q15" s="3">
        <v>1</v>
      </c>
      <c r="R15" s="3">
        <v>1</v>
      </c>
      <c r="X15" s="3">
        <f>(IF((C15="Casting Tablet"),(E15/10),0)+IF((C15="Summa"),(E15+F15),0))+IF((C15="Tractatus"),F15,0)</f>
        <v>7</v>
      </c>
    </row>
    <row r="16" spans="1:24" s="3" customFormat="1" ht="12.75" customHeight="1">
      <c r="A16" s="3" t="s">
        <v>66</v>
      </c>
      <c r="B16" s="3" t="s">
        <v>67</v>
      </c>
      <c r="C16" s="3" t="s">
        <v>38</v>
      </c>
      <c r="D16" s="3" t="s">
        <v>68</v>
      </c>
      <c r="F16" s="3">
        <f>SUM(L16:W16)</f>
        <v>8</v>
      </c>
      <c r="K16" s="4"/>
      <c r="L16" s="3">
        <v>2</v>
      </c>
      <c r="M16" s="3">
        <v>3</v>
      </c>
      <c r="P16" s="3">
        <v>1</v>
      </c>
      <c r="Q16" s="3">
        <v>1</v>
      </c>
      <c r="R16" s="3">
        <v>1</v>
      </c>
      <c r="X16" s="3">
        <f>(IF((C16="Casting Tablet"),(E16/10),0)+IF((C16="Summa"),(E16+F16),0))+IF((C16="Tractatus"),F16,0)</f>
        <v>8</v>
      </c>
    </row>
    <row r="17" spans="1:24" s="3" customFormat="1" ht="12.75" customHeight="1">
      <c r="A17" s="3" t="s">
        <v>69</v>
      </c>
      <c r="B17" s="3" t="s">
        <v>70</v>
      </c>
      <c r="C17" s="3" t="s">
        <v>25</v>
      </c>
      <c r="D17" s="3" t="s">
        <v>71</v>
      </c>
      <c r="E17" s="3">
        <v>2</v>
      </c>
      <c r="F17" s="3">
        <f>SUM(L17:W17)</f>
        <v>15</v>
      </c>
      <c r="K17" s="4"/>
      <c r="L17" s="3">
        <v>3</v>
      </c>
      <c r="M17" s="3">
        <v>3</v>
      </c>
      <c r="N17" s="3">
        <v>3</v>
      </c>
      <c r="O17" s="3">
        <v>2</v>
      </c>
      <c r="P17" s="3">
        <v>1</v>
      </c>
      <c r="Q17" s="3">
        <v>1</v>
      </c>
      <c r="R17" s="3">
        <v>1</v>
      </c>
      <c r="T17" s="3">
        <v>1</v>
      </c>
      <c r="X17" s="3">
        <f>(IF((C17="Casting Tablet"),(E17/10),0)+IF((C17="Summa"),(E17+F17),0))+IF((C17="Tractatus"),F17,0)</f>
        <v>17</v>
      </c>
    </row>
    <row r="18" spans="1:24" s="3" customFormat="1" ht="12.75" customHeight="1">
      <c r="A18" s="3" t="s">
        <v>72</v>
      </c>
      <c r="B18" s="3" t="s">
        <v>73</v>
      </c>
      <c r="C18" s="3" t="s">
        <v>25</v>
      </c>
      <c r="D18" s="3" t="s">
        <v>74</v>
      </c>
      <c r="E18" s="3">
        <v>2</v>
      </c>
      <c r="F18" s="3">
        <f>SUM(L18:W18)</f>
        <v>10</v>
      </c>
      <c r="K18" s="4"/>
      <c r="L18" s="3">
        <v>2</v>
      </c>
      <c r="M18" s="3">
        <v>3</v>
      </c>
      <c r="N18" s="3">
        <v>3</v>
      </c>
      <c r="O18" s="3">
        <v>2</v>
      </c>
      <c r="Q18" s="3">
        <v>1</v>
      </c>
      <c r="U18" s="3">
        <v>-1</v>
      </c>
      <c r="X18" s="3">
        <f>(IF((C18="Casting Tablet"),(E18/10),0)+IF((C18="Summa"),(E18+F18),0))+IF((C18="Tractatus"),F18,0)</f>
        <v>12</v>
      </c>
    </row>
    <row r="19" spans="1:24" s="3" customFormat="1" ht="12.75" customHeight="1">
      <c r="A19" s="3" t="s">
        <v>75</v>
      </c>
      <c r="B19" s="3" t="s">
        <v>76</v>
      </c>
      <c r="C19" s="3" t="s">
        <v>25</v>
      </c>
      <c r="D19" s="3" t="s">
        <v>74</v>
      </c>
      <c r="E19" s="3">
        <v>11</v>
      </c>
      <c r="F19" s="3">
        <f>SUM(L19:W19)</f>
        <v>14</v>
      </c>
      <c r="K19" s="4"/>
      <c r="L19" s="3">
        <v>3</v>
      </c>
      <c r="M19" s="3">
        <v>3</v>
      </c>
      <c r="N19" s="3">
        <v>3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X19" s="3">
        <f>(IF((C19="Casting Tablet"),(E19/10),0)+IF((C19="Summa"),(E19+F19),0))+IF((C19="Tractatus"),F19,0)</f>
        <v>25</v>
      </c>
    </row>
    <row r="20" spans="1:24" s="3" customFormat="1" ht="12.75" customHeight="1">
      <c r="A20" s="3" t="s">
        <v>77</v>
      </c>
      <c r="B20" s="3" t="s">
        <v>78</v>
      </c>
      <c r="C20" s="3" t="s">
        <v>25</v>
      </c>
      <c r="D20" s="3" t="s">
        <v>79</v>
      </c>
      <c r="E20" s="3">
        <v>2</v>
      </c>
      <c r="F20" s="3">
        <f>SUM(L20:W20)</f>
        <v>12</v>
      </c>
      <c r="K20" s="4" t="s">
        <v>56</v>
      </c>
      <c r="L20" s="3">
        <v>3</v>
      </c>
      <c r="M20" s="3">
        <v>3</v>
      </c>
      <c r="N20" s="3">
        <v>3</v>
      </c>
      <c r="P20" s="3">
        <v>1</v>
      </c>
      <c r="Q20" s="3">
        <v>1</v>
      </c>
      <c r="R20" s="3">
        <v>1</v>
      </c>
      <c r="X20" s="3">
        <f>(IF((C20="Casting Tablet"),(E20/10),0)+IF((C20="Summa"),(E20+F20),0))+IF((C20="Tractatus"),F20,0)</f>
        <v>14</v>
      </c>
    </row>
    <row r="21" spans="1:24" s="3" customFormat="1" ht="12.75" customHeight="1">
      <c r="A21" s="3" t="s">
        <v>80</v>
      </c>
      <c r="B21" s="3" t="s">
        <v>81</v>
      </c>
      <c r="C21" s="3" t="s">
        <v>25</v>
      </c>
      <c r="D21" s="3" t="s">
        <v>82</v>
      </c>
      <c r="E21" s="3">
        <v>5</v>
      </c>
      <c r="F21" s="3">
        <f>SUM(L21:W21)</f>
        <v>7</v>
      </c>
      <c r="J21" s="3" t="s">
        <v>43</v>
      </c>
      <c r="K21" s="4"/>
      <c r="L21" s="3">
        <v>3</v>
      </c>
      <c r="M21" s="3">
        <v>3</v>
      </c>
      <c r="Q21" s="3">
        <v>1</v>
      </c>
      <c r="X21" s="3">
        <f>(IF((C21="Casting Tablet"),(E21/10),0)+IF((C21="Summa"),(E21+F21),0))+IF((C21="Tractatus"),F21,0)</f>
        <v>12</v>
      </c>
    </row>
    <row r="22" spans="1:24" s="3" customFormat="1" ht="12.75" customHeight="1">
      <c r="A22" s="3" t="s">
        <v>83</v>
      </c>
      <c r="B22" s="3" t="s">
        <v>84</v>
      </c>
      <c r="C22" s="3" t="s">
        <v>25</v>
      </c>
      <c r="D22" s="3" t="s">
        <v>82</v>
      </c>
      <c r="E22" s="3">
        <v>10</v>
      </c>
      <c r="F22" s="3">
        <f>SUM(L22:W22)</f>
        <v>12</v>
      </c>
      <c r="K22" s="4"/>
      <c r="L22" s="3">
        <v>4</v>
      </c>
      <c r="M22" s="3">
        <v>3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X22" s="3">
        <f>(IF((C22="Casting Tablet"),(E22/10),0)+IF((C22="Summa"),(E22+F22),0))+IF((C22="Tractatus"),F22,0)</f>
        <v>22</v>
      </c>
    </row>
    <row r="23" spans="1:24" s="3" customFormat="1" ht="23.25" customHeight="1">
      <c r="A23" s="3" t="s">
        <v>85</v>
      </c>
      <c r="B23" s="3" t="s">
        <v>86</v>
      </c>
      <c r="C23" s="3" t="s">
        <v>38</v>
      </c>
      <c r="D23" s="3" t="s">
        <v>82</v>
      </c>
      <c r="F23" s="3">
        <f>SUM(L23:W23)</f>
        <v>13</v>
      </c>
      <c r="I23" s="3">
        <f>SUM(F23:F25)</f>
        <v>39</v>
      </c>
      <c r="J23" s="3" t="s">
        <v>87</v>
      </c>
      <c r="K23" s="4"/>
      <c r="L23" s="3">
        <v>2</v>
      </c>
      <c r="M23" s="3">
        <v>3</v>
      </c>
      <c r="N23" s="3">
        <v>3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X23" s="3">
        <f>(IF((C23="Casting Tablet"),(E23/10),0)+IF((C23="Summa"),(E23+F23),0))+IF((C23="Tractatus"),F23,0)</f>
        <v>13</v>
      </c>
    </row>
    <row r="24" spans="1:24" s="3" customFormat="1" ht="23.25" customHeight="1">
      <c r="A24" s="3" t="s">
        <v>85</v>
      </c>
      <c r="B24" s="3" t="s">
        <v>88</v>
      </c>
      <c r="C24" s="3" t="s">
        <v>38</v>
      </c>
      <c r="D24" s="3" t="s">
        <v>82</v>
      </c>
      <c r="F24" s="3">
        <f>SUM(L24:W24)</f>
        <v>13</v>
      </c>
      <c r="J24" s="3" t="s">
        <v>87</v>
      </c>
      <c r="K24" s="4"/>
      <c r="L24" s="3">
        <v>2</v>
      </c>
      <c r="M24" s="3">
        <v>3</v>
      </c>
      <c r="N24" s="3">
        <v>3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X24" s="3">
        <f>(IF((C24="Casting Tablet"),(E24/10),0)+IF((C24="Summa"),(E24+F24),0))+IF((C24="Tractatus"),F24,0)</f>
        <v>13</v>
      </c>
    </row>
    <row r="25" spans="1:24" s="3" customFormat="1" ht="23.25" customHeight="1">
      <c r="A25" s="3" t="s">
        <v>85</v>
      </c>
      <c r="B25" s="3" t="s">
        <v>89</v>
      </c>
      <c r="C25" s="3" t="s">
        <v>38</v>
      </c>
      <c r="D25" s="3" t="s">
        <v>82</v>
      </c>
      <c r="F25" s="3">
        <f>SUM(L25:W25)</f>
        <v>13</v>
      </c>
      <c r="J25" s="3" t="s">
        <v>87</v>
      </c>
      <c r="K25" s="4"/>
      <c r="L25" s="3">
        <v>2</v>
      </c>
      <c r="M25" s="3">
        <v>3</v>
      </c>
      <c r="N25" s="3">
        <v>3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X25" s="3">
        <f>(IF((C25="Casting Tablet"),(E25/10),0)+IF((C25="Summa"),(E25+F25),0))+IF((C25="Tractatus"),F25,0)</f>
        <v>13</v>
      </c>
    </row>
    <row r="26" spans="1:24" s="3" customFormat="1" ht="12.75" customHeight="1">
      <c r="A26" s="3" t="s">
        <v>90</v>
      </c>
      <c r="B26" s="3" t="s">
        <v>91</v>
      </c>
      <c r="C26" s="3" t="s">
        <v>38</v>
      </c>
      <c r="D26" s="3" t="s">
        <v>92</v>
      </c>
      <c r="F26" s="3">
        <f>SUM(L26:W26)</f>
        <v>3</v>
      </c>
      <c r="K26" s="4" t="s">
        <v>93</v>
      </c>
      <c r="L26" s="3">
        <v>-2</v>
      </c>
      <c r="M26" s="3">
        <v>3</v>
      </c>
      <c r="Q26" s="3">
        <v>1</v>
      </c>
      <c r="S26" s="3">
        <v>1</v>
      </c>
      <c r="X26" s="3">
        <f>(IF((C26="Casting Tablet"),(E26/10),0)+IF((C26="Summa"),(E26+F26),0))+IF((C26="Tractatus"),F26,0)</f>
        <v>3</v>
      </c>
    </row>
    <row r="27" spans="1:24" s="3" customFormat="1" ht="21.75" customHeight="1">
      <c r="A27" s="3" t="s">
        <v>94</v>
      </c>
      <c r="B27" s="3" t="s">
        <v>95</v>
      </c>
      <c r="C27" s="3" t="s">
        <v>38</v>
      </c>
      <c r="D27" s="3" t="s">
        <v>96</v>
      </c>
      <c r="F27" s="3">
        <f>SUM(L27:W27)</f>
        <v>8</v>
      </c>
      <c r="J27" s="3" t="s">
        <v>97</v>
      </c>
      <c r="K27" s="4" t="s">
        <v>39</v>
      </c>
      <c r="L27" s="3">
        <v>0</v>
      </c>
      <c r="M27" s="3">
        <v>3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X27" s="3">
        <f>(IF((C27="Casting Tablet"),(E27/10),0)+IF((C27="Summa"),(E27+F27),0))+IF((C27="Tractatus"),F27,0)</f>
        <v>8</v>
      </c>
    </row>
    <row r="28" spans="1:24" s="3" customFormat="1" ht="12.75" customHeight="1">
      <c r="A28" s="3" t="s">
        <v>98</v>
      </c>
      <c r="B28" s="3" t="s">
        <v>99</v>
      </c>
      <c r="C28" s="3" t="s">
        <v>25</v>
      </c>
      <c r="D28" s="3" t="s">
        <v>96</v>
      </c>
      <c r="E28" s="3">
        <v>5</v>
      </c>
      <c r="F28" s="3">
        <f>SUM(L28:W28)</f>
        <v>13</v>
      </c>
      <c r="K28" s="4"/>
      <c r="L28" s="3">
        <v>2</v>
      </c>
      <c r="M28" s="3">
        <v>3</v>
      </c>
      <c r="N28" s="3">
        <v>3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X28" s="3">
        <f>(IF((C28="Casting Tablet"),(E28/10),0)+IF((C28="Summa"),(E28+F28),0))+IF((C28="Tractatus"),F28,0)</f>
        <v>18</v>
      </c>
    </row>
    <row r="29" spans="1:24" s="3" customFormat="1" ht="12.75" customHeight="1">
      <c r="A29" s="3" t="s">
        <v>100</v>
      </c>
      <c r="B29" s="3" t="s">
        <v>101</v>
      </c>
      <c r="C29" s="3" t="s">
        <v>25</v>
      </c>
      <c r="D29" s="3" t="s">
        <v>102</v>
      </c>
      <c r="E29" s="3">
        <v>3</v>
      </c>
      <c r="F29" s="3">
        <f>SUM(L29:W29)</f>
        <v>5</v>
      </c>
      <c r="K29" s="4" t="s">
        <v>93</v>
      </c>
      <c r="L29" s="3">
        <v>-2</v>
      </c>
      <c r="M29" s="3">
        <v>3</v>
      </c>
      <c r="P29" s="3">
        <v>1</v>
      </c>
      <c r="Q29" s="3">
        <v>1</v>
      </c>
      <c r="R29" s="3">
        <v>1</v>
      </c>
      <c r="T29" s="3">
        <v>1</v>
      </c>
      <c r="X29" s="3">
        <f>(IF((C29="Casting Tablet"),(E29/10),0)+IF((C29="Summa"),(E29+F29),0))+IF((C29="Tractatus"),F29,0)</f>
        <v>8</v>
      </c>
    </row>
    <row r="30" spans="1:24" s="3" customFormat="1" ht="12.75" customHeight="1">
      <c r="A30" s="3" t="s">
        <v>103</v>
      </c>
      <c r="B30" s="3" t="s">
        <v>104</v>
      </c>
      <c r="C30" s="3" t="s">
        <v>38</v>
      </c>
      <c r="D30" s="3" t="s">
        <v>105</v>
      </c>
      <c r="F30" s="3">
        <f>SUM(L30:W30)</f>
        <v>7</v>
      </c>
      <c r="K30" s="4" t="s">
        <v>65</v>
      </c>
      <c r="L30" s="3">
        <v>1</v>
      </c>
      <c r="M30" s="3">
        <v>3</v>
      </c>
      <c r="P30" s="3">
        <v>1</v>
      </c>
      <c r="Q30" s="3">
        <v>1</v>
      </c>
      <c r="R30" s="3">
        <v>1</v>
      </c>
      <c r="X30" s="3">
        <f>(IF((C30="Casting Tablet"),(E30/10),0)+IF((C30="Summa"),(E30+F30),0))+IF((C30="Tractatus"),F30,0)</f>
        <v>7</v>
      </c>
    </row>
    <row r="31" spans="1:24" s="3" customFormat="1" ht="12.75" customHeight="1">
      <c r="A31" s="3" t="s">
        <v>106</v>
      </c>
      <c r="B31" s="3" t="s">
        <v>107</v>
      </c>
      <c r="C31" s="3" t="s">
        <v>38</v>
      </c>
      <c r="D31" s="3" t="s">
        <v>108</v>
      </c>
      <c r="F31" s="3">
        <f>SUM(L31:W31)</f>
        <v>9</v>
      </c>
      <c r="K31" s="4"/>
      <c r="L31" s="3">
        <v>2</v>
      </c>
      <c r="M31" s="3">
        <v>3</v>
      </c>
      <c r="P31" s="3">
        <v>1</v>
      </c>
      <c r="Q31" s="3">
        <v>1</v>
      </c>
      <c r="R31" s="3">
        <v>1</v>
      </c>
      <c r="S31" s="3">
        <v>1</v>
      </c>
      <c r="X31" s="3">
        <f>(IF((C31="Casting Tablet"),(E31/10),0)+IF((C31="Summa"),(E31+F31),0))+IF((C31="Tractatus"),F31,0)</f>
        <v>9</v>
      </c>
    </row>
    <row r="32" spans="1:24" s="3" customFormat="1" ht="12.75" customHeight="1">
      <c r="A32" s="3" t="s">
        <v>109</v>
      </c>
      <c r="B32" s="3" t="s">
        <v>110</v>
      </c>
      <c r="C32" s="3" t="s">
        <v>38</v>
      </c>
      <c r="D32" s="3" t="s">
        <v>111</v>
      </c>
      <c r="F32" s="3">
        <f>SUM(L32:W32)</f>
        <v>6</v>
      </c>
      <c r="K32" s="4" t="s">
        <v>65</v>
      </c>
      <c r="L32" s="3">
        <v>1</v>
      </c>
      <c r="M32" s="3">
        <v>3</v>
      </c>
      <c r="P32" s="3">
        <v>1</v>
      </c>
      <c r="Q32" s="3">
        <v>1</v>
      </c>
      <c r="X32" s="3">
        <f>(IF((C32="Casting Tablet"),(E32/10),0)+IF((C32="Summa"),(E32+F32),0))+IF((C32="Tractatus"),F32,0)</f>
        <v>6</v>
      </c>
    </row>
    <row r="33" spans="1:24" s="3" customFormat="1" ht="12.75" customHeight="1">
      <c r="A33" s="3" t="s">
        <v>112</v>
      </c>
      <c r="B33" s="3" t="s">
        <v>113</v>
      </c>
      <c r="C33" s="3" t="s">
        <v>25</v>
      </c>
      <c r="D33" s="3" t="s">
        <v>114</v>
      </c>
      <c r="E33" s="3">
        <v>2</v>
      </c>
      <c r="F33" s="3">
        <f>SUM(L33:W33)</f>
        <v>8</v>
      </c>
      <c r="K33" s="4"/>
      <c r="L33" s="3">
        <v>2</v>
      </c>
      <c r="M33" s="3">
        <v>3</v>
      </c>
      <c r="N33" s="3">
        <v>3</v>
      </c>
      <c r="Q33" s="3">
        <v>1</v>
      </c>
      <c r="U33" s="3">
        <v>-1</v>
      </c>
      <c r="X33" s="3">
        <f>(IF((C33="Casting Tablet"),(E33/10),0)+IF((C33="Summa"),(E33+F33),0))+IF((C33="Tractatus"),F33,0)</f>
        <v>10</v>
      </c>
    </row>
    <row r="34" spans="1:24" s="3" customFormat="1" ht="24" customHeight="1">
      <c r="A34" s="3" t="s">
        <v>115</v>
      </c>
      <c r="B34" s="3" t="s">
        <v>116</v>
      </c>
      <c r="C34" s="3" t="s">
        <v>38</v>
      </c>
      <c r="D34" s="3" t="s">
        <v>114</v>
      </c>
      <c r="F34" s="3">
        <f>SUM(L34:W34)</f>
        <v>8</v>
      </c>
      <c r="J34" s="3" t="s">
        <v>117</v>
      </c>
      <c r="K34" s="4" t="s">
        <v>118</v>
      </c>
      <c r="L34" s="3">
        <v>0</v>
      </c>
      <c r="M34" s="3">
        <v>3</v>
      </c>
      <c r="P34" s="3">
        <v>1</v>
      </c>
      <c r="Q34" s="3">
        <v>1</v>
      </c>
      <c r="R34" s="3">
        <v>1</v>
      </c>
      <c r="S34" s="3">
        <v>1</v>
      </c>
      <c r="T34" s="3">
        <v>1</v>
      </c>
      <c r="X34" s="3">
        <f>(IF((C34="Casting Tablet"),(E34/10),0)+IF((C34="Summa"),(E34+F34),0))+IF((C34="Tractatus"),F34,0)</f>
        <v>8</v>
      </c>
    </row>
    <row r="35" spans="1:24" s="3" customFormat="1" ht="12.75" customHeight="1">
      <c r="A35" s="3" t="s">
        <v>119</v>
      </c>
      <c r="B35" s="3" t="s">
        <v>120</v>
      </c>
      <c r="C35" s="3" t="s">
        <v>38</v>
      </c>
      <c r="D35" s="3" t="s">
        <v>121</v>
      </c>
      <c r="F35" s="3">
        <f>SUM(L35:W35)</f>
        <v>7</v>
      </c>
      <c r="K35" s="4"/>
      <c r="L35" s="3">
        <v>1</v>
      </c>
      <c r="M35" s="3">
        <v>3</v>
      </c>
      <c r="P35" s="3">
        <v>1</v>
      </c>
      <c r="Q35" s="3">
        <v>1</v>
      </c>
      <c r="R35" s="3">
        <v>1</v>
      </c>
      <c r="X35" s="3">
        <f>(IF((C35="Casting Tablet"),(E35/10),0)+IF((C35="Summa"),(E35+F35),0))+IF((C35="Tractatus"),F35,0)</f>
        <v>7</v>
      </c>
    </row>
    <row r="36" spans="1:24" s="3" customFormat="1" ht="12.75" customHeight="1">
      <c r="A36" s="3" t="s">
        <v>122</v>
      </c>
      <c r="B36" s="3" t="s">
        <v>123</v>
      </c>
      <c r="C36" s="3" t="s">
        <v>25</v>
      </c>
      <c r="D36" s="3" t="s">
        <v>124</v>
      </c>
      <c r="E36" s="3">
        <v>2</v>
      </c>
      <c r="F36" s="3">
        <f>SUM(L36:W36)</f>
        <v>11</v>
      </c>
      <c r="K36" s="4"/>
      <c r="L36" s="3">
        <v>2</v>
      </c>
      <c r="M36" s="3">
        <v>3</v>
      </c>
      <c r="N36" s="3">
        <v>3</v>
      </c>
      <c r="O36" s="3">
        <v>3</v>
      </c>
      <c r="Q36" s="3">
        <v>1</v>
      </c>
      <c r="U36" s="3">
        <v>-1</v>
      </c>
      <c r="X36" s="3">
        <f>(IF((C36="Casting Tablet"),(E36/10),0)+IF((C36="Summa"),(E36+F36),0))+IF((C36="Tractatus"),F36,0)</f>
        <v>13</v>
      </c>
    </row>
    <row r="37" spans="1:24" s="3" customFormat="1" ht="12.75" customHeight="1">
      <c r="A37" s="3" t="s">
        <v>125</v>
      </c>
      <c r="B37" s="3" t="s">
        <v>126</v>
      </c>
      <c r="C37" s="3" t="s">
        <v>38</v>
      </c>
      <c r="D37" s="3" t="s">
        <v>127</v>
      </c>
      <c r="F37" s="3">
        <f>SUM(L37:W37)</f>
        <v>10</v>
      </c>
      <c r="K37" s="4"/>
      <c r="L37" s="3">
        <v>3</v>
      </c>
      <c r="M37" s="3">
        <v>3</v>
      </c>
      <c r="P37" s="3">
        <v>1</v>
      </c>
      <c r="Q37" s="3">
        <v>1</v>
      </c>
      <c r="R37" s="3">
        <v>1</v>
      </c>
      <c r="W37" s="3">
        <v>1</v>
      </c>
      <c r="X37" s="3">
        <f>(IF((C37="Casting Tablet"),(E37/10),0)+IF((C37="Summa"),(E37+F37),0))+IF((C37="Tractatus"),F37,0)</f>
        <v>10</v>
      </c>
    </row>
    <row r="38" spans="1:24" s="3" customFormat="1" ht="12.75" customHeight="1">
      <c r="A38" s="3" t="s">
        <v>128</v>
      </c>
      <c r="B38" s="3" t="s">
        <v>129</v>
      </c>
      <c r="C38" s="3" t="s">
        <v>25</v>
      </c>
      <c r="D38" s="3" t="s">
        <v>130</v>
      </c>
      <c r="E38" s="3">
        <v>2</v>
      </c>
      <c r="F38" s="3">
        <f>SUM(L38:W38)</f>
        <v>10</v>
      </c>
      <c r="K38" s="4"/>
      <c r="L38" s="3">
        <v>2</v>
      </c>
      <c r="M38" s="3">
        <v>3</v>
      </c>
      <c r="N38" s="3">
        <v>3</v>
      </c>
      <c r="O38" s="3">
        <v>2</v>
      </c>
      <c r="Q38" s="3">
        <v>1</v>
      </c>
      <c r="U38" s="3">
        <v>-1</v>
      </c>
      <c r="X38" s="3">
        <f>(IF((C38="Casting Tablet"),(E38/10),0)+IF((C38="Summa"),(E38+F38),0))+IF((C38="Tractatus"),F38,0)</f>
        <v>12</v>
      </c>
    </row>
    <row r="39" spans="1:24" s="3" customFormat="1" ht="12.75" customHeight="1">
      <c r="A39" s="3" t="s">
        <v>131</v>
      </c>
      <c r="B39" s="3" t="s">
        <v>132</v>
      </c>
      <c r="C39" s="3" t="s">
        <v>25</v>
      </c>
      <c r="D39" s="3" t="s">
        <v>130</v>
      </c>
      <c r="E39" s="3">
        <v>2</v>
      </c>
      <c r="F39" s="3">
        <f>SUM(L39:W39)</f>
        <v>12</v>
      </c>
      <c r="K39" s="4" t="s">
        <v>65</v>
      </c>
      <c r="L39" s="3">
        <v>1</v>
      </c>
      <c r="M39" s="3">
        <v>3</v>
      </c>
      <c r="O39" s="3">
        <v>3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X39" s="3">
        <f>(IF((C39="Casting Tablet"),(E39/10),0)+IF((C39="Summa"),(E39+F39),0))+IF((C39="Tractatus"),F39,0)</f>
        <v>14</v>
      </c>
    </row>
    <row r="40" spans="1:24" s="3" customFormat="1" ht="12.75" customHeight="1">
      <c r="A40" s="3" t="s">
        <v>133</v>
      </c>
      <c r="B40" s="3" t="s">
        <v>134</v>
      </c>
      <c r="C40" s="3" t="s">
        <v>38</v>
      </c>
      <c r="D40" s="3" t="s">
        <v>130</v>
      </c>
      <c r="F40" s="3">
        <f>SUM(L40:W40)</f>
        <v>7</v>
      </c>
      <c r="K40" s="4" t="s">
        <v>39</v>
      </c>
      <c r="L40" s="3">
        <v>0</v>
      </c>
      <c r="M40" s="3">
        <v>3</v>
      </c>
      <c r="P40" s="3">
        <v>1</v>
      </c>
      <c r="Q40" s="3">
        <v>1</v>
      </c>
      <c r="R40" s="3">
        <v>1</v>
      </c>
      <c r="S40" s="3">
        <v>1</v>
      </c>
      <c r="X40" s="3">
        <f>(IF((C40="Casting Tablet"),(E40/10),0)+IF((C40="Summa"),(E40+F40),0))+IF((C40="Tractatus"),F40,0)</f>
        <v>7</v>
      </c>
    </row>
    <row r="41" spans="1:24" s="3" customFormat="1" ht="24" customHeight="1">
      <c r="A41" s="3" t="s">
        <v>135</v>
      </c>
      <c r="B41" s="3" t="s">
        <v>136</v>
      </c>
      <c r="C41" s="3" t="s">
        <v>137</v>
      </c>
      <c r="D41" s="3" t="s">
        <v>130</v>
      </c>
      <c r="J41" s="3" t="s">
        <v>138</v>
      </c>
      <c r="K41" s="4"/>
      <c r="M41" s="3">
        <v>3</v>
      </c>
      <c r="X41" s="3">
        <v>26</v>
      </c>
    </row>
    <row r="42" spans="1:24" s="3" customFormat="1" ht="12.75" customHeight="1">
      <c r="A42" s="3" t="s">
        <v>57</v>
      </c>
      <c r="B42" s="3" t="s">
        <v>139</v>
      </c>
      <c r="C42" s="3" t="s">
        <v>25</v>
      </c>
      <c r="D42" s="3" t="s">
        <v>140</v>
      </c>
      <c r="E42" s="3">
        <v>2</v>
      </c>
      <c r="F42" s="3">
        <f>SUM(L42:W42)</f>
        <v>11</v>
      </c>
      <c r="J42" s="3" t="s">
        <v>141</v>
      </c>
      <c r="K42" s="4" t="s">
        <v>65</v>
      </c>
      <c r="L42" s="3">
        <v>1</v>
      </c>
      <c r="M42" s="3">
        <v>3</v>
      </c>
      <c r="O42" s="3">
        <v>2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X42" s="3">
        <f>(IF((C42="Casting Tablet"),(E42/10),0)+IF((C42="Summa"),(E42+F42),0))+IF((C42="Tractatus"),F42,0)</f>
        <v>13</v>
      </c>
    </row>
    <row r="43" spans="1:24" s="3" customFormat="1" ht="12.75" customHeight="1">
      <c r="A43" s="3" t="s">
        <v>142</v>
      </c>
      <c r="B43" s="3" t="s">
        <v>143</v>
      </c>
      <c r="C43" s="3" t="s">
        <v>38</v>
      </c>
      <c r="D43" s="3" t="s">
        <v>140</v>
      </c>
      <c r="F43" s="3">
        <f>SUM(L43:W43)</f>
        <v>7</v>
      </c>
      <c r="K43" s="4" t="s">
        <v>65</v>
      </c>
      <c r="L43" s="3">
        <v>1</v>
      </c>
      <c r="M43" s="3">
        <v>3</v>
      </c>
      <c r="P43" s="3">
        <v>1</v>
      </c>
      <c r="Q43" s="3">
        <v>1</v>
      </c>
      <c r="R43" s="3">
        <v>1</v>
      </c>
      <c r="X43" s="3">
        <f>(IF((C43="Casting Tablet"),(E43/10),0)+IF((C43="Summa"),(E43+F43),0))+IF((C43="Tractatus"),F43,0)</f>
        <v>7</v>
      </c>
    </row>
    <row r="44" spans="1:24" s="3" customFormat="1" ht="13.5" customHeight="1">
      <c r="A44" s="3" t="s">
        <v>144</v>
      </c>
      <c r="B44" s="3" t="s">
        <v>145</v>
      </c>
      <c r="C44" s="3" t="s">
        <v>25</v>
      </c>
      <c r="D44" s="3" t="s">
        <v>144</v>
      </c>
      <c r="E44" s="3">
        <v>2</v>
      </c>
      <c r="F44" s="3">
        <f>SUM(L44:W44)</f>
        <v>12</v>
      </c>
      <c r="J44" s="3" t="s">
        <v>146</v>
      </c>
      <c r="K44" s="4"/>
      <c r="L44" s="3">
        <v>2</v>
      </c>
      <c r="M44" s="3">
        <v>3</v>
      </c>
      <c r="N44" s="3">
        <v>3</v>
      </c>
      <c r="P44" s="3">
        <v>1</v>
      </c>
      <c r="Q44" s="3">
        <v>1</v>
      </c>
      <c r="R44" s="3">
        <v>1</v>
      </c>
      <c r="T44" s="3">
        <v>1</v>
      </c>
      <c r="X44" s="3">
        <f>(IF((C44="Casting Tablet"),(E44/10),0)+IF((C44="Summa"),(E44+F44),0))+IF((C44="Tractatus"),F44,0)</f>
        <v>14</v>
      </c>
    </row>
    <row r="45" spans="1:24" s="3" customFormat="1" ht="12.75" customHeight="1">
      <c r="A45" s="3" t="s">
        <v>147</v>
      </c>
      <c r="B45" s="3" t="s">
        <v>148</v>
      </c>
      <c r="C45" s="3" t="s">
        <v>25</v>
      </c>
      <c r="D45" s="3" t="s">
        <v>149</v>
      </c>
      <c r="E45" s="3">
        <v>2</v>
      </c>
      <c r="F45" s="3">
        <f>SUM(L45:W45)</f>
        <v>5</v>
      </c>
      <c r="K45" s="4" t="s">
        <v>32</v>
      </c>
      <c r="L45" s="3">
        <v>0</v>
      </c>
      <c r="M45" s="3">
        <v>3</v>
      </c>
      <c r="Q45" s="3">
        <v>1</v>
      </c>
      <c r="R45" s="3">
        <v>1</v>
      </c>
      <c r="X45" s="3">
        <f>(IF((C45="Casting Tablet"),(E45/10),0)+IF((C45="Summa"),(E45+F45),0))+IF((C45="Tractatus"),F45,0)</f>
        <v>7</v>
      </c>
    </row>
    <row r="46" spans="1:24" s="3" customFormat="1" ht="12.75" customHeight="1">
      <c r="A46" s="3" t="s">
        <v>150</v>
      </c>
      <c r="B46" s="3" t="s">
        <v>151</v>
      </c>
      <c r="C46" s="3" t="s">
        <v>38</v>
      </c>
      <c r="D46" s="3" t="s">
        <v>149</v>
      </c>
      <c r="F46" s="3">
        <f>SUM(L46:W46)</f>
        <v>7</v>
      </c>
      <c r="K46" s="4" t="s">
        <v>65</v>
      </c>
      <c r="L46" s="3">
        <v>1</v>
      </c>
      <c r="M46" s="3">
        <v>3</v>
      </c>
      <c r="P46" s="3">
        <v>1</v>
      </c>
      <c r="Q46" s="3">
        <v>1</v>
      </c>
      <c r="R46" s="3">
        <v>1</v>
      </c>
      <c r="X46" s="3">
        <f>(IF((C46="Casting Tablet"),(E46/10),0)+IF((C46="Summa"),(E46+F46),0))+IF((C46="Tractatus"),F46,0)</f>
        <v>7</v>
      </c>
    </row>
    <row r="47" spans="1:24" s="3" customFormat="1" ht="12.75" customHeight="1">
      <c r="A47" s="3" t="s">
        <v>152</v>
      </c>
      <c r="B47" s="3" t="s">
        <v>153</v>
      </c>
      <c r="C47" s="3" t="s">
        <v>25</v>
      </c>
      <c r="D47" s="3" t="s">
        <v>154</v>
      </c>
      <c r="E47" s="3">
        <v>4</v>
      </c>
      <c r="F47" s="3">
        <f>SUM(L47:W47)</f>
        <v>3</v>
      </c>
      <c r="J47" s="3" t="s">
        <v>43</v>
      </c>
      <c r="K47" s="4" t="s">
        <v>155</v>
      </c>
      <c r="L47" s="3">
        <v>0</v>
      </c>
      <c r="M47" s="3">
        <v>3</v>
      </c>
      <c r="O47" s="3">
        <v>1</v>
      </c>
      <c r="Q47" s="3">
        <v>1</v>
      </c>
      <c r="W47" s="3">
        <v>-2</v>
      </c>
      <c r="X47" s="3">
        <f>(IF((C47="Casting Tablet"),(E47/10),0)+IF((C47="Summa"),(E47+F47),0))+IF((C47="Tractatus"),F47,0)</f>
        <v>7</v>
      </c>
    </row>
    <row r="48" spans="1:24" s="3" customFormat="1" ht="12.75" customHeight="1">
      <c r="A48" s="3" t="s">
        <v>156</v>
      </c>
      <c r="B48" s="3" t="s">
        <v>157</v>
      </c>
      <c r="C48" s="3" t="s">
        <v>25</v>
      </c>
      <c r="D48" s="3" t="s">
        <v>154</v>
      </c>
      <c r="E48" s="3">
        <v>5</v>
      </c>
      <c r="F48" s="3">
        <f>SUM(L48:W48)</f>
        <v>6</v>
      </c>
      <c r="K48" s="4" t="s">
        <v>93</v>
      </c>
      <c r="L48" s="3">
        <v>-2</v>
      </c>
      <c r="M48" s="3">
        <v>3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X48" s="3">
        <f>(IF((C48="Casting Tablet"),(E48/10),0)+IF((C48="Summa"),(E48+F48),0))+IF((C48="Tractatus"),F48,0)</f>
        <v>11</v>
      </c>
    </row>
    <row r="49" spans="1:24" s="3" customFormat="1" ht="12.75" customHeight="1">
      <c r="A49" s="3" t="s">
        <v>158</v>
      </c>
      <c r="B49" s="3" t="s">
        <v>159</v>
      </c>
      <c r="C49" s="3" t="s">
        <v>25</v>
      </c>
      <c r="D49" s="3" t="s">
        <v>160</v>
      </c>
      <c r="E49" s="3">
        <v>2</v>
      </c>
      <c r="F49" s="3">
        <f>SUM(L49:W49)</f>
        <v>3</v>
      </c>
      <c r="J49" s="3" t="s">
        <v>43</v>
      </c>
      <c r="K49" s="4" t="s">
        <v>161</v>
      </c>
      <c r="L49" s="3">
        <v>1</v>
      </c>
      <c r="M49" s="3">
        <v>3</v>
      </c>
      <c r="T49" s="3">
        <v>1</v>
      </c>
      <c r="W49" s="3">
        <v>-2</v>
      </c>
      <c r="X49" s="3">
        <f>(IF((C49="Casting Tablet"),(E49/10),0)+IF((C49="Summa"),(E49+F49),0))+IF((C49="Tractatus"),F49,0)</f>
        <v>5</v>
      </c>
    </row>
    <row r="50" spans="1:24" s="3" customFormat="1" ht="12.75" customHeight="1">
      <c r="A50" s="3" t="s">
        <v>162</v>
      </c>
      <c r="B50" s="3" t="s">
        <v>163</v>
      </c>
      <c r="C50" s="3" t="s">
        <v>25</v>
      </c>
      <c r="D50" s="3" t="s">
        <v>160</v>
      </c>
      <c r="E50" s="3">
        <v>3</v>
      </c>
      <c r="F50" s="3">
        <f>SUM(L50:W50)</f>
        <v>13</v>
      </c>
      <c r="K50" s="4"/>
      <c r="L50" s="3">
        <v>2</v>
      </c>
      <c r="M50" s="3">
        <v>3</v>
      </c>
      <c r="N50" s="3">
        <v>3</v>
      </c>
      <c r="O50" s="3">
        <v>2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W50" s="3">
        <v>-2</v>
      </c>
      <c r="X50" s="3">
        <f>(IF((C50="Casting Tablet"),(E50/10),0)+IF((C50="Summa"),(E50+F50),0))+IF((C50="Tractatus"),F50,0)</f>
        <v>16</v>
      </c>
    </row>
    <row r="51" spans="1:24" s="3" customFormat="1" ht="13.5" customHeight="1">
      <c r="A51" s="3" t="s">
        <v>164</v>
      </c>
      <c r="B51" s="3" t="s">
        <v>165</v>
      </c>
      <c r="C51" s="3" t="s">
        <v>25</v>
      </c>
      <c r="D51" s="3" t="s">
        <v>160</v>
      </c>
      <c r="E51" s="3">
        <v>5</v>
      </c>
      <c r="F51" s="3">
        <f>SUM(L51:W51)</f>
        <v>12</v>
      </c>
      <c r="J51" s="3" t="s">
        <v>166</v>
      </c>
      <c r="K51" s="4" t="s">
        <v>167</v>
      </c>
      <c r="L51" s="3">
        <v>1</v>
      </c>
      <c r="M51" s="3">
        <v>3</v>
      </c>
      <c r="N51" s="3">
        <v>3</v>
      </c>
      <c r="P51" s="3">
        <v>1</v>
      </c>
      <c r="Q51" s="3">
        <v>1</v>
      </c>
      <c r="R51" s="3">
        <v>1</v>
      </c>
      <c r="S51" s="3">
        <v>1</v>
      </c>
      <c r="T51" s="3">
        <v>1</v>
      </c>
      <c r="X51" s="3">
        <f>(IF((C51="Casting Tablet"),(E51/10),0)+IF((C51="Summa"),(E51+F51),0))+IF((C51="Tractatus"),F51,0)</f>
        <v>17</v>
      </c>
    </row>
    <row r="52" spans="1:24" s="3" customFormat="1" ht="12.75" customHeight="1">
      <c r="A52" s="3" t="s">
        <v>168</v>
      </c>
      <c r="B52" s="3" t="s">
        <v>169</v>
      </c>
      <c r="C52" s="3" t="s">
        <v>38</v>
      </c>
      <c r="D52" s="3" t="s">
        <v>160</v>
      </c>
      <c r="F52" s="3">
        <f>SUM(L52:W52)</f>
        <v>2</v>
      </c>
      <c r="K52" s="4" t="s">
        <v>93</v>
      </c>
      <c r="L52" s="3">
        <v>-2</v>
      </c>
      <c r="M52" s="3">
        <v>3</v>
      </c>
      <c r="Q52" s="3">
        <v>1</v>
      </c>
      <c r="X52" s="3">
        <v>10</v>
      </c>
    </row>
    <row r="53" spans="1:24" s="3" customFormat="1" ht="23.25" customHeight="1">
      <c r="A53" s="3" t="s">
        <v>170</v>
      </c>
      <c r="B53" s="3" t="s">
        <v>171</v>
      </c>
      <c r="C53" s="3" t="s">
        <v>38</v>
      </c>
      <c r="D53" s="3" t="s">
        <v>160</v>
      </c>
      <c r="F53" s="3">
        <f>SUM(L53:W53)</f>
        <v>13</v>
      </c>
      <c r="J53" s="3" t="s">
        <v>172</v>
      </c>
      <c r="K53" s="4" t="s">
        <v>56</v>
      </c>
      <c r="L53" s="3">
        <v>3</v>
      </c>
      <c r="M53" s="3">
        <v>3</v>
      </c>
      <c r="N53" s="3">
        <v>3</v>
      </c>
      <c r="P53" s="3">
        <v>1</v>
      </c>
      <c r="Q53" s="3">
        <v>1</v>
      </c>
      <c r="R53" s="3">
        <v>1</v>
      </c>
      <c r="T53" s="3">
        <v>1</v>
      </c>
      <c r="X53" s="3">
        <f>(IF((C53="Casting Tablet"),(E53/10),0)+IF((C53="Summa"),(E53+F53),0))+IF((C53="Tractatus"),F53,0)</f>
        <v>13</v>
      </c>
    </row>
    <row r="54" spans="1:24" s="3" customFormat="1" ht="23.25" customHeight="1">
      <c r="A54" s="3" t="s">
        <v>170</v>
      </c>
      <c r="B54" s="3" t="s">
        <v>173</v>
      </c>
      <c r="C54" s="3" t="s">
        <v>38</v>
      </c>
      <c r="D54" s="3" t="s">
        <v>160</v>
      </c>
      <c r="F54" s="3">
        <f>SUM(L54:W54)</f>
        <v>13</v>
      </c>
      <c r="J54" s="3" t="s">
        <v>172</v>
      </c>
      <c r="K54" s="4" t="s">
        <v>56</v>
      </c>
      <c r="L54" s="3">
        <v>3</v>
      </c>
      <c r="M54" s="3">
        <v>3</v>
      </c>
      <c r="N54" s="3">
        <v>3</v>
      </c>
      <c r="P54" s="3">
        <v>1</v>
      </c>
      <c r="Q54" s="3">
        <v>1</v>
      </c>
      <c r="R54" s="3">
        <v>1</v>
      </c>
      <c r="T54" s="3">
        <v>1</v>
      </c>
      <c r="X54" s="3">
        <f>(IF((C54="Casting Tablet"),(E54/10),0)+IF((C54="Summa"),(E54+F54),0))+IF((C54="Tractatus"),F54,0)</f>
        <v>13</v>
      </c>
    </row>
    <row r="55" spans="1:24" s="3" customFormat="1" ht="12.75" customHeight="1">
      <c r="A55" s="3" t="s">
        <v>174</v>
      </c>
      <c r="B55" s="3" t="s">
        <v>175</v>
      </c>
      <c r="C55" s="3" t="s">
        <v>38</v>
      </c>
      <c r="D55" s="3" t="s">
        <v>176</v>
      </c>
      <c r="F55" s="3">
        <f>SUM(L55:W55)</f>
        <v>11</v>
      </c>
      <c r="K55" s="4"/>
      <c r="L55" s="3">
        <v>1</v>
      </c>
      <c r="M55" s="3">
        <v>3</v>
      </c>
      <c r="N55" s="3">
        <v>3</v>
      </c>
      <c r="P55" s="3">
        <v>1</v>
      </c>
      <c r="Q55" s="3">
        <v>1</v>
      </c>
      <c r="R55" s="3">
        <v>1</v>
      </c>
      <c r="S55" s="3">
        <v>1</v>
      </c>
      <c r="X55" s="3">
        <f>(IF((C55="Casting Tablet"),(E55/10),0)+IF((C55="Summa"),(E55+F55),0))+IF((C55="Tractatus"),F55,0)</f>
        <v>11</v>
      </c>
    </row>
    <row r="56" spans="1:24" s="3" customFormat="1" ht="12.75" customHeight="1">
      <c r="A56" s="3" t="s">
        <v>177</v>
      </c>
      <c r="B56" s="3" t="s">
        <v>178</v>
      </c>
      <c r="C56" s="3" t="s">
        <v>25</v>
      </c>
      <c r="D56" s="3" t="s">
        <v>179</v>
      </c>
      <c r="E56" s="3">
        <v>2</v>
      </c>
      <c r="F56" s="3">
        <f>SUM(L56:W56)</f>
        <v>10</v>
      </c>
      <c r="K56" s="4"/>
      <c r="L56" s="3">
        <v>2</v>
      </c>
      <c r="M56" s="3">
        <v>3</v>
      </c>
      <c r="N56" s="3">
        <v>3</v>
      </c>
      <c r="O56" s="3">
        <v>2</v>
      </c>
      <c r="Q56" s="3">
        <v>1</v>
      </c>
      <c r="U56" s="3">
        <v>-1</v>
      </c>
      <c r="X56" s="3">
        <f>(IF((C56="Casting Tablet"),(E56/10),0)+IF((C56="Summa"),(E56+F56),0))+IF((C56="Tractatus"),F56,0)</f>
        <v>12</v>
      </c>
    </row>
    <row r="57" spans="1:24" s="3" customFormat="1" ht="12.75" customHeight="1">
      <c r="A57" s="3" t="s">
        <v>180</v>
      </c>
      <c r="B57" s="3" t="s">
        <v>181</v>
      </c>
      <c r="C57" s="3" t="s">
        <v>25</v>
      </c>
      <c r="D57" s="3" t="s">
        <v>179</v>
      </c>
      <c r="E57" s="3">
        <v>4</v>
      </c>
      <c r="F57" s="3">
        <f>SUM(L57:W57)</f>
        <v>17</v>
      </c>
      <c r="K57" s="4"/>
      <c r="L57" s="3">
        <v>4</v>
      </c>
      <c r="M57" s="3">
        <v>3</v>
      </c>
      <c r="O57" s="3">
        <v>6</v>
      </c>
      <c r="P57" s="3">
        <v>1</v>
      </c>
      <c r="Q57" s="3">
        <v>1</v>
      </c>
      <c r="R57" s="3">
        <v>1</v>
      </c>
      <c r="S57" s="3">
        <v>1</v>
      </c>
      <c r="X57" s="3">
        <f>(IF((C57="Casting Tablet"),(E57/10),0)+IF((C57="Summa"),(E57+F57),0))+IF((C57="Tractatus"),F57,0)</f>
        <v>21</v>
      </c>
    </row>
    <row r="58" spans="1:24" s="3" customFormat="1" ht="12.75" customHeight="1">
      <c r="A58" s="3" t="s">
        <v>182</v>
      </c>
      <c r="B58" s="3" t="s">
        <v>183</v>
      </c>
      <c r="C58" s="3" t="s">
        <v>25</v>
      </c>
      <c r="D58" s="3" t="s">
        <v>179</v>
      </c>
      <c r="E58" s="3">
        <v>5</v>
      </c>
      <c r="F58" s="3">
        <f>SUM(L58:W58)</f>
        <v>8</v>
      </c>
      <c r="K58" s="4" t="s">
        <v>65</v>
      </c>
      <c r="L58" s="3">
        <v>1</v>
      </c>
      <c r="M58" s="3">
        <v>3</v>
      </c>
      <c r="P58" s="3">
        <v>1</v>
      </c>
      <c r="Q58" s="3">
        <v>1</v>
      </c>
      <c r="R58" s="3">
        <v>1</v>
      </c>
      <c r="T58" s="3">
        <v>1</v>
      </c>
      <c r="X58" s="3">
        <f>(IF((C58="Casting Tablet"),(E58/10),0)+IF((C58="Summa"),(E58+F58),0))+IF((C58="Tractatus"),F58,0)</f>
        <v>13</v>
      </c>
    </row>
    <row r="59" spans="1:24" s="3" customFormat="1" ht="12.75" customHeight="1">
      <c r="A59" s="3" t="s">
        <v>184</v>
      </c>
      <c r="B59" s="3" t="s">
        <v>185</v>
      </c>
      <c r="C59" s="3" t="s">
        <v>25</v>
      </c>
      <c r="D59" s="3" t="s">
        <v>186</v>
      </c>
      <c r="E59" s="3">
        <v>2</v>
      </c>
      <c r="F59" s="3">
        <f>SUM(L59:W59)</f>
        <v>8</v>
      </c>
      <c r="K59" s="4"/>
      <c r="L59" s="3">
        <v>2</v>
      </c>
      <c r="M59" s="3">
        <v>3</v>
      </c>
      <c r="N59" s="3">
        <v>3</v>
      </c>
      <c r="Q59" s="3">
        <v>1</v>
      </c>
      <c r="U59" s="3">
        <v>-1</v>
      </c>
      <c r="X59" s="3">
        <f>(IF((C59="Casting Tablet"),(E59/10),0)+IF((C59="Summa"),(E59+F59),0))+IF((C59="Tractatus"),F59,0)</f>
        <v>10</v>
      </c>
    </row>
    <row r="60" spans="1:24" s="3" customFormat="1" ht="33" customHeight="1">
      <c r="A60" s="3" t="s">
        <v>187</v>
      </c>
      <c r="B60" s="3" t="s">
        <v>188</v>
      </c>
      <c r="C60" s="3" t="s">
        <v>38</v>
      </c>
      <c r="D60" s="3" t="s">
        <v>189</v>
      </c>
      <c r="F60" s="3">
        <f>SUM(L60:W60)</f>
        <v>6</v>
      </c>
      <c r="J60" s="3" t="s">
        <v>190</v>
      </c>
      <c r="K60" s="4" t="s">
        <v>191</v>
      </c>
      <c r="L60" s="3">
        <v>-1</v>
      </c>
      <c r="M60" s="3">
        <v>3</v>
      </c>
      <c r="P60" s="3">
        <v>1</v>
      </c>
      <c r="Q60" s="3">
        <v>1</v>
      </c>
      <c r="R60" s="3">
        <v>1</v>
      </c>
      <c r="T60" s="3">
        <v>1</v>
      </c>
      <c r="X60" s="3">
        <f>(IF((C60="Casting Tablet"),(E60/10),0)+IF((C60="Summa"),(E60+F60),0))+IF((C60="Tractatus"),F60,0)</f>
        <v>6</v>
      </c>
    </row>
    <row r="61" spans="1:24" s="3" customFormat="1" ht="12.75" customHeight="1">
      <c r="A61" s="3" t="s">
        <v>187</v>
      </c>
      <c r="B61" s="3" t="s">
        <v>192</v>
      </c>
      <c r="C61" s="3" t="s">
        <v>38</v>
      </c>
      <c r="D61" s="3" t="s">
        <v>189</v>
      </c>
      <c r="F61" s="3">
        <f>SUM(L61:W61)</f>
        <v>5</v>
      </c>
      <c r="K61" s="4" t="s">
        <v>191</v>
      </c>
      <c r="L61" s="3">
        <v>-1</v>
      </c>
      <c r="M61" s="3">
        <v>3</v>
      </c>
      <c r="P61" s="3">
        <v>1</v>
      </c>
      <c r="Q61" s="3">
        <v>1</v>
      </c>
      <c r="R61" s="3">
        <v>1</v>
      </c>
      <c r="X61" s="3">
        <f>(IF((C61="Casting Tablet"),(E61/10),0)+IF((C61="Summa"),(E61+F61),0))+IF((C61="Tractatus"),F61,0)</f>
        <v>5</v>
      </c>
    </row>
    <row r="62" spans="1:24" s="3" customFormat="1" ht="12.75" customHeight="1">
      <c r="A62" s="3" t="s">
        <v>187</v>
      </c>
      <c r="B62" s="3" t="s">
        <v>193</v>
      </c>
      <c r="C62" s="3" t="s">
        <v>38</v>
      </c>
      <c r="D62" s="3" t="s">
        <v>189</v>
      </c>
      <c r="F62" s="3">
        <f>SUM(L62:W62)</f>
        <v>3</v>
      </c>
      <c r="J62" s="3" t="s">
        <v>194</v>
      </c>
      <c r="K62" s="4" t="s">
        <v>191</v>
      </c>
      <c r="L62" s="3">
        <v>-1</v>
      </c>
      <c r="M62" s="3">
        <v>3</v>
      </c>
      <c r="P62" s="3">
        <v>1</v>
      </c>
      <c r="Q62" s="3">
        <v>1</v>
      </c>
      <c r="R62" s="3">
        <v>1</v>
      </c>
      <c r="W62" s="3">
        <v>-2</v>
      </c>
      <c r="X62" s="3">
        <f>(IF((C62="Casting Tablet"),(E62/10),0)+IF((C62="Summa"),(E62+F62),0))+IF((C62="Tractatus"),F62,0)</f>
        <v>3</v>
      </c>
    </row>
    <row r="63" spans="1:24" s="3" customFormat="1" ht="12.75" customHeight="1">
      <c r="A63" s="3" t="s">
        <v>195</v>
      </c>
      <c r="B63" s="3" t="s">
        <v>196</v>
      </c>
      <c r="C63" s="3" t="s">
        <v>25</v>
      </c>
      <c r="D63" s="3" t="s">
        <v>197</v>
      </c>
      <c r="E63" s="3">
        <v>2</v>
      </c>
      <c r="F63" s="3">
        <f>SUM(L63:W63)</f>
        <v>8</v>
      </c>
      <c r="K63" s="4"/>
      <c r="L63" s="3">
        <v>2</v>
      </c>
      <c r="M63" s="3">
        <v>3</v>
      </c>
      <c r="N63" s="3">
        <v>3</v>
      </c>
      <c r="Q63" s="3">
        <v>1</v>
      </c>
      <c r="U63" s="3">
        <v>-1</v>
      </c>
      <c r="X63" s="3">
        <f>(IF((C63="Casting Tablet"),(E63/10),0)+IF((C63="Summa"),(E63+F63),0))+IF((C63="Tractatus"),F63,0)</f>
        <v>10</v>
      </c>
    </row>
    <row r="64" spans="1:24" s="3" customFormat="1" ht="24" customHeight="1">
      <c r="A64" s="3" t="s">
        <v>198</v>
      </c>
      <c r="B64" s="3" t="s">
        <v>199</v>
      </c>
      <c r="C64" s="3" t="s">
        <v>25</v>
      </c>
      <c r="D64" s="3" t="s">
        <v>200</v>
      </c>
      <c r="E64" s="3">
        <v>2</v>
      </c>
      <c r="F64" s="3">
        <f>SUM(L64:W64)</f>
        <v>11</v>
      </c>
      <c r="J64" s="3" t="s">
        <v>201</v>
      </c>
      <c r="K64" s="4" t="s">
        <v>202</v>
      </c>
      <c r="L64" s="3">
        <v>1</v>
      </c>
      <c r="M64" s="3">
        <v>3</v>
      </c>
      <c r="N64" s="3">
        <v>3</v>
      </c>
      <c r="P64" s="3">
        <v>1</v>
      </c>
      <c r="Q64" s="3">
        <v>1</v>
      </c>
      <c r="R64" s="3">
        <v>1</v>
      </c>
      <c r="T64" s="3">
        <v>1</v>
      </c>
      <c r="X64" s="3">
        <f>(IF((C64="Casting Tablet"),(E64/10),0)+IF((C64="Summa"),(E64+F64),0))+IF((C64="Tractatus"),F64,0)</f>
        <v>13</v>
      </c>
    </row>
    <row r="65" spans="1:24" s="3" customFormat="1" ht="12.75" customHeight="1">
      <c r="A65" s="3" t="s">
        <v>203</v>
      </c>
      <c r="B65" s="3" t="s">
        <v>204</v>
      </c>
      <c r="C65" s="3" t="s">
        <v>38</v>
      </c>
      <c r="D65" s="3" t="s">
        <v>205</v>
      </c>
      <c r="F65" s="3">
        <f>SUM(L65:W65)</f>
        <v>13</v>
      </c>
      <c r="K65" s="4" t="s">
        <v>56</v>
      </c>
      <c r="L65" s="3">
        <v>3</v>
      </c>
      <c r="M65" s="3">
        <v>3</v>
      </c>
      <c r="N65" s="3">
        <v>3</v>
      </c>
      <c r="P65" s="3">
        <v>1</v>
      </c>
      <c r="Q65" s="3">
        <v>1</v>
      </c>
      <c r="R65" s="3">
        <v>1</v>
      </c>
      <c r="S65" s="3">
        <v>1</v>
      </c>
      <c r="X65" s="3">
        <f>(IF((C65="Casting Tablet"),(E65/10),0)+IF((C65="Summa"),(E65+F65),0))+IF((C65="Tractatus"),F65,0)</f>
        <v>13</v>
      </c>
    </row>
    <row r="66" spans="1:24" s="3" customFormat="1" ht="12.75" customHeight="1">
      <c r="A66" s="3" t="s">
        <v>206</v>
      </c>
      <c r="B66" s="3" t="s">
        <v>207</v>
      </c>
      <c r="C66" s="3" t="s">
        <v>38</v>
      </c>
      <c r="D66" s="3" t="s">
        <v>208</v>
      </c>
      <c r="F66" s="3">
        <f>SUM(L66:W66)</f>
        <v>3</v>
      </c>
      <c r="J66" s="3" t="s">
        <v>43</v>
      </c>
      <c r="K66" s="4" t="s">
        <v>32</v>
      </c>
      <c r="L66" s="3">
        <v>0</v>
      </c>
      <c r="M66" s="3">
        <v>3</v>
      </c>
      <c r="Q66" s="3">
        <v>1</v>
      </c>
      <c r="R66" s="3">
        <v>1</v>
      </c>
      <c r="W66" s="3">
        <v>-2</v>
      </c>
      <c r="X66" s="3">
        <f>(IF((C66="Casting Tablet"),(E66/10),0)+IF((C66="Summa"),(E66+F66),0))+IF((C66="Tractatus"),F66,0)</f>
        <v>3</v>
      </c>
    </row>
    <row r="67" spans="1:24" s="3" customFormat="1" ht="12.75" customHeight="1">
      <c r="A67" s="3" t="s">
        <v>206</v>
      </c>
      <c r="B67" s="3" t="s">
        <v>209</v>
      </c>
      <c r="C67" s="3" t="s">
        <v>38</v>
      </c>
      <c r="D67" s="3" t="s">
        <v>208</v>
      </c>
      <c r="F67" s="3">
        <f>SUM(L67:W67)</f>
        <v>3</v>
      </c>
      <c r="J67" s="3" t="s">
        <v>43</v>
      </c>
      <c r="K67" s="4" t="s">
        <v>32</v>
      </c>
      <c r="L67" s="3">
        <v>0</v>
      </c>
      <c r="M67" s="3">
        <v>3</v>
      </c>
      <c r="Q67" s="3">
        <v>1</v>
      </c>
      <c r="R67" s="3">
        <v>1</v>
      </c>
      <c r="W67" s="3">
        <v>-2</v>
      </c>
      <c r="X67" s="3">
        <f>(IF((C67="Casting Tablet"),(E67/10),0)+IF((C67="Summa"),(E67+F67),0))+IF((C67="Tractatus"),F67,0)</f>
        <v>3</v>
      </c>
    </row>
    <row r="68" spans="1:24" s="3" customFormat="1" ht="12.75" customHeight="1">
      <c r="A68" s="3" t="s">
        <v>210</v>
      </c>
      <c r="B68" s="3" t="s">
        <v>211</v>
      </c>
      <c r="C68" s="3" t="s">
        <v>25</v>
      </c>
      <c r="D68" s="3" t="s">
        <v>212</v>
      </c>
      <c r="E68" s="3">
        <v>3</v>
      </c>
      <c r="F68" s="3">
        <f>SUM(L68:W68)</f>
        <v>13</v>
      </c>
      <c r="K68" s="4"/>
      <c r="L68" s="3">
        <v>3</v>
      </c>
      <c r="M68" s="3">
        <v>3</v>
      </c>
      <c r="N68" s="3">
        <v>3</v>
      </c>
      <c r="P68" s="3">
        <v>1</v>
      </c>
      <c r="Q68" s="3">
        <v>1</v>
      </c>
      <c r="R68" s="3">
        <v>1</v>
      </c>
      <c r="T68" s="3">
        <v>1</v>
      </c>
      <c r="X68" s="3">
        <f>(IF((C68="Casting Tablet"),(E68/10),0)+IF((C68="Summa"),(E68+F68),0))+IF((C68="Tractatus"),F68,0)</f>
        <v>16</v>
      </c>
    </row>
    <row r="69" spans="1:24" s="3" customFormat="1" ht="12.75" customHeight="1">
      <c r="A69" s="3" t="s">
        <v>213</v>
      </c>
      <c r="B69" s="3" t="s">
        <v>214</v>
      </c>
      <c r="C69" s="3" t="s">
        <v>25</v>
      </c>
      <c r="D69" s="3" t="s">
        <v>215</v>
      </c>
      <c r="E69" s="3">
        <v>6</v>
      </c>
      <c r="F69" s="3">
        <f>SUM(L69:W69)</f>
        <v>8</v>
      </c>
      <c r="J69" s="3" t="s">
        <v>43</v>
      </c>
      <c r="K69" s="4"/>
      <c r="L69" s="3">
        <v>1</v>
      </c>
      <c r="M69" s="3">
        <v>3</v>
      </c>
      <c r="P69" s="3">
        <v>1</v>
      </c>
      <c r="Q69" s="3">
        <v>1</v>
      </c>
      <c r="R69" s="3">
        <v>1</v>
      </c>
      <c r="T69" s="3">
        <v>1</v>
      </c>
      <c r="X69" s="3">
        <f>(IF((C69="Casting Tablet"),(E69/10),0)+IF((C69="Summa"),(E69+F69),0))+IF((C69="Tractatus"),F69,0)</f>
        <v>14</v>
      </c>
    </row>
    <row r="70" spans="1:24" s="3" customFormat="1" ht="21.75" customHeight="1">
      <c r="A70" s="3" t="s">
        <v>216</v>
      </c>
      <c r="B70" s="3" t="s">
        <v>217</v>
      </c>
      <c r="C70" s="3" t="s">
        <v>38</v>
      </c>
      <c r="D70" s="3" t="s">
        <v>215</v>
      </c>
      <c r="F70" s="3">
        <f>SUM(L70:W70)</f>
        <v>11</v>
      </c>
      <c r="J70" s="3" t="s">
        <v>218</v>
      </c>
      <c r="K70" s="4"/>
      <c r="L70" s="3">
        <v>1</v>
      </c>
      <c r="M70" s="3">
        <v>3</v>
      </c>
      <c r="N70" s="3">
        <v>3</v>
      </c>
      <c r="P70" s="3">
        <v>1</v>
      </c>
      <c r="Q70" s="3">
        <v>1</v>
      </c>
      <c r="R70" s="3">
        <v>1</v>
      </c>
      <c r="T70" s="3">
        <v>1</v>
      </c>
      <c r="X70" s="3">
        <f>(IF((C70="Casting Tablet"),(E70/10),0)+IF((C70="Summa"),(E70+F70),0))+IF((C70="Tractatus"),F70,0)</f>
        <v>11</v>
      </c>
    </row>
    <row r="71" spans="1:24" s="3" customFormat="1" ht="12.75" customHeight="1">
      <c r="A71" s="3" t="s">
        <v>219</v>
      </c>
      <c r="B71" s="3" t="s">
        <v>220</v>
      </c>
      <c r="C71" s="3" t="s">
        <v>25</v>
      </c>
      <c r="D71" s="3" t="s">
        <v>215</v>
      </c>
      <c r="E71" s="3">
        <v>10</v>
      </c>
      <c r="F71" s="3">
        <f>SUM(L71:W71)</f>
        <v>13</v>
      </c>
      <c r="K71" s="4"/>
      <c r="L71" s="3">
        <v>2</v>
      </c>
      <c r="M71" s="3">
        <v>3</v>
      </c>
      <c r="N71" s="3">
        <v>3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X71" s="3">
        <f>(IF((C71="Casting Tablet"),(E71/10),0)+IF((C71="Summa"),(E71+F71),0))+IF((C71="Tractatus"),F71,0)</f>
        <v>23</v>
      </c>
    </row>
    <row r="72" spans="1:24" s="3" customFormat="1" ht="12.75" customHeight="1">
      <c r="A72" s="3" t="s">
        <v>221</v>
      </c>
      <c r="B72" s="3" t="s">
        <v>222</v>
      </c>
      <c r="C72" s="3" t="s">
        <v>25</v>
      </c>
      <c r="D72" s="3" t="s">
        <v>215</v>
      </c>
      <c r="E72" s="3">
        <v>7</v>
      </c>
      <c r="F72" s="3">
        <f>SUM(L72:W72)</f>
        <v>6</v>
      </c>
      <c r="K72" s="4" t="s">
        <v>65</v>
      </c>
      <c r="L72" s="3">
        <v>1</v>
      </c>
      <c r="M72" s="3">
        <v>3</v>
      </c>
      <c r="Q72" s="3">
        <v>1</v>
      </c>
      <c r="R72" s="3">
        <v>1</v>
      </c>
      <c r="X72" s="3">
        <f>(IF((C72="Casting Tablet"),(E72/10),0)+IF((C72="Summa"),(E72+F72),0))+IF((C72="Tractatus"),F72,0)</f>
        <v>13</v>
      </c>
    </row>
    <row r="73" spans="1:24" s="3" customFormat="1" ht="12.75" customHeight="1">
      <c r="A73" s="3" t="s">
        <v>223</v>
      </c>
      <c r="B73" s="3" t="s">
        <v>224</v>
      </c>
      <c r="C73" s="3" t="s">
        <v>38</v>
      </c>
      <c r="D73" s="3" t="s">
        <v>215</v>
      </c>
      <c r="F73" s="3">
        <f>SUM(L73:W73)</f>
        <v>13</v>
      </c>
      <c r="K73" s="4" t="s">
        <v>56</v>
      </c>
      <c r="L73" s="3">
        <v>3</v>
      </c>
      <c r="M73" s="3">
        <v>3</v>
      </c>
      <c r="N73" s="3">
        <v>3</v>
      </c>
      <c r="P73" s="3">
        <v>1</v>
      </c>
      <c r="Q73" s="3">
        <v>1</v>
      </c>
      <c r="R73" s="3">
        <v>1</v>
      </c>
      <c r="S73" s="3">
        <v>1</v>
      </c>
      <c r="X73" s="3">
        <f>(IF((C73="Casting Tablet"),(E73/10),0)+IF((C73="Summa"),(E73+F73),0))+IF((C73="Tractatus"),F73,0)</f>
        <v>13</v>
      </c>
    </row>
    <row r="74" spans="1:24" s="3" customFormat="1" ht="12.75" customHeight="1">
      <c r="A74" s="3" t="s">
        <v>225</v>
      </c>
      <c r="B74" s="3" t="s">
        <v>226</v>
      </c>
      <c r="C74" s="3" t="s">
        <v>227</v>
      </c>
      <c r="D74" s="3" t="s">
        <v>228</v>
      </c>
      <c r="E74" s="3">
        <v>10</v>
      </c>
      <c r="F74" s="3" t="s">
        <v>229</v>
      </c>
      <c r="G74" s="3" t="s">
        <v>230</v>
      </c>
      <c r="K74" s="4"/>
      <c r="M74" s="3">
        <v>3</v>
      </c>
      <c r="X74" s="3">
        <f>(IF((C74="Casting Tablet"),(E74/10),0)+IF((C74="Summa"),(E74+F74),0))+IF((C74="Tractatus"),F74,0)</f>
        <v>1</v>
      </c>
    </row>
    <row r="75" spans="1:24" s="3" customFormat="1" ht="12.75" customHeight="1">
      <c r="A75" s="3" t="s">
        <v>231</v>
      </c>
      <c r="B75" s="3" t="s">
        <v>232</v>
      </c>
      <c r="C75" s="3" t="s">
        <v>227</v>
      </c>
      <c r="D75" s="3" t="s">
        <v>233</v>
      </c>
      <c r="E75" s="3">
        <v>10</v>
      </c>
      <c r="F75" s="3" t="s">
        <v>229</v>
      </c>
      <c r="G75" s="3" t="s">
        <v>234</v>
      </c>
      <c r="K75" s="4"/>
      <c r="M75" s="3">
        <v>3</v>
      </c>
      <c r="X75" s="3">
        <f>(IF((C75="Casting Tablet"),(E75/10),0)+IF((C75="Summa"),(E75+F75),0))+IF((C75="Tractatus"),F75,0)</f>
        <v>1</v>
      </c>
    </row>
    <row r="76" spans="1:24" s="3" customFormat="1" ht="12.75" customHeight="1">
      <c r="A76" s="3" t="s">
        <v>235</v>
      </c>
      <c r="B76" s="3" t="s">
        <v>236</v>
      </c>
      <c r="C76" s="3" t="s">
        <v>38</v>
      </c>
      <c r="D76" s="3" t="s">
        <v>237</v>
      </c>
      <c r="F76" s="3">
        <f>SUM(L76:W76)</f>
        <v>6</v>
      </c>
      <c r="K76" s="4"/>
      <c r="L76" s="3">
        <v>0</v>
      </c>
      <c r="M76" s="3">
        <v>3</v>
      </c>
      <c r="P76" s="3">
        <v>1</v>
      </c>
      <c r="Q76" s="3">
        <v>1</v>
      </c>
      <c r="R76" s="3">
        <v>1</v>
      </c>
      <c r="X76" s="3">
        <f>(IF((C76="Casting Tablet"),(E76/10),0)+IF((C76="Summa"),(E76+F76),0))+IF((C76="Tractatus"),F76,0)</f>
        <v>6</v>
      </c>
    </row>
    <row r="77" spans="1:24" s="3" customFormat="1" ht="12.75" customHeight="1">
      <c r="A77" s="3" t="s">
        <v>235</v>
      </c>
      <c r="B77" s="3" t="s">
        <v>238</v>
      </c>
      <c r="C77" s="3" t="s">
        <v>38</v>
      </c>
      <c r="D77" s="3" t="s">
        <v>239</v>
      </c>
      <c r="F77" s="3">
        <f>SUM(L77:W77)</f>
        <v>6</v>
      </c>
      <c r="K77" s="4"/>
      <c r="L77" s="3">
        <v>0</v>
      </c>
      <c r="M77" s="3">
        <v>3</v>
      </c>
      <c r="P77" s="3">
        <v>1</v>
      </c>
      <c r="Q77" s="3">
        <v>1</v>
      </c>
      <c r="R77" s="3">
        <v>1</v>
      </c>
      <c r="X77" s="3">
        <f>(IF((C77="Casting Tablet"),(E77/10),0)+IF((C77="Summa"),(E77+F77),0))+IF((C77="Tractatus"),F77,0)</f>
        <v>6</v>
      </c>
    </row>
    <row r="78" spans="1:24" s="3" customFormat="1" ht="12.75" customHeight="1">
      <c r="A78" s="3" t="s">
        <v>240</v>
      </c>
      <c r="B78" s="3" t="s">
        <v>241</v>
      </c>
      <c r="C78" s="3" t="s">
        <v>38</v>
      </c>
      <c r="D78" s="3" t="s">
        <v>242</v>
      </c>
      <c r="F78" s="3">
        <f>SUM(L78:W78)</f>
        <v>6</v>
      </c>
      <c r="K78" s="4" t="s">
        <v>118</v>
      </c>
      <c r="L78" s="3">
        <v>0</v>
      </c>
      <c r="M78" s="3">
        <v>3</v>
      </c>
      <c r="P78" s="3">
        <v>1</v>
      </c>
      <c r="Q78" s="3">
        <v>1</v>
      </c>
      <c r="R78" s="3">
        <v>1</v>
      </c>
      <c r="X78" s="3">
        <f>(IF((C78="Casting Tablet"),(E78/10),0)+IF((C78="Summa"),(E78+F78),0))+IF((C78="Tractatus"),F78,0)</f>
        <v>6</v>
      </c>
    </row>
    <row r="79" spans="1:24" s="3" customFormat="1" ht="12.75" customHeight="1">
      <c r="A79" s="3" t="s">
        <v>243</v>
      </c>
      <c r="B79" s="3" t="s">
        <v>244</v>
      </c>
      <c r="C79" s="3" t="s">
        <v>38</v>
      </c>
      <c r="D79" s="3" t="s">
        <v>245</v>
      </c>
      <c r="F79" s="3">
        <f>SUM(L79:W79)</f>
        <v>6</v>
      </c>
      <c r="K79" s="4" t="s">
        <v>32</v>
      </c>
      <c r="L79" s="3">
        <v>0</v>
      </c>
      <c r="M79" s="3">
        <v>3</v>
      </c>
      <c r="P79" s="3">
        <v>1</v>
      </c>
      <c r="Q79" s="3">
        <v>1</v>
      </c>
      <c r="R79" s="3">
        <v>1</v>
      </c>
      <c r="X79" s="3">
        <f>(IF((C79="Casting Tablet"),(E79/10),0)+IF((C79="Summa"),(E79+F79),0))+IF((C79="Tractatus"),F79,0)</f>
        <v>6</v>
      </c>
    </row>
    <row r="80" spans="1:24" s="3" customFormat="1" ht="12.75" customHeight="1">
      <c r="A80" s="3" t="s">
        <v>246</v>
      </c>
      <c r="B80" s="3" t="s">
        <v>247</v>
      </c>
      <c r="C80" s="3" t="s">
        <v>38</v>
      </c>
      <c r="D80" s="3" t="s">
        <v>248</v>
      </c>
      <c r="F80" s="3">
        <f>SUM(L80:W80)</f>
        <v>6</v>
      </c>
      <c r="K80" s="4"/>
      <c r="L80" s="3">
        <v>0</v>
      </c>
      <c r="M80" s="3">
        <v>3</v>
      </c>
      <c r="P80" s="3">
        <v>1</v>
      </c>
      <c r="Q80" s="3">
        <v>1</v>
      </c>
      <c r="R80" s="3">
        <v>1</v>
      </c>
      <c r="X80" s="3">
        <f>(IF((C80="Casting Tablet"),(E80/10),0)+IF((C80="Summa"),(E80+F80),0))+IF((C80="Tractatus"),F80,0)</f>
        <v>6</v>
      </c>
    </row>
    <row r="81" spans="1:24" s="3" customFormat="1" ht="12.75" customHeight="1">
      <c r="A81" s="3" t="s">
        <v>249</v>
      </c>
      <c r="B81" s="3" t="s">
        <v>250</v>
      </c>
      <c r="C81" s="3" t="s">
        <v>38</v>
      </c>
      <c r="D81" s="3" t="s">
        <v>251</v>
      </c>
      <c r="F81" s="3">
        <f>SUM(L81:W81)</f>
        <v>12</v>
      </c>
      <c r="K81" s="4"/>
      <c r="L81" s="3">
        <v>2</v>
      </c>
      <c r="M81" s="3">
        <v>3</v>
      </c>
      <c r="N81" s="3">
        <v>3</v>
      </c>
      <c r="P81" s="3">
        <v>1</v>
      </c>
      <c r="Q81" s="3">
        <v>1</v>
      </c>
      <c r="R81" s="3">
        <v>1</v>
      </c>
      <c r="S81" s="3">
        <v>1</v>
      </c>
      <c r="X81" s="3">
        <f>(IF((C81="Casting Tablet"),(E81/10),0)+IF((C81="Summa"),(E81+F81),0))+IF((C81="Tractatus"),F81,0)</f>
        <v>12</v>
      </c>
    </row>
    <row r="82" spans="1:24" s="3" customFormat="1" ht="12.75" customHeight="1">
      <c r="A82" s="3" t="s">
        <v>252</v>
      </c>
      <c r="B82" s="3" t="s">
        <v>253</v>
      </c>
      <c r="C82" s="3" t="s">
        <v>38</v>
      </c>
      <c r="D82" s="3" t="s">
        <v>254</v>
      </c>
      <c r="F82" s="3">
        <f>SUM(L82:W82)</f>
        <v>7</v>
      </c>
      <c r="K82" s="4" t="s">
        <v>65</v>
      </c>
      <c r="L82" s="3">
        <v>1</v>
      </c>
      <c r="M82" s="3">
        <v>3</v>
      </c>
      <c r="P82" s="3">
        <v>1</v>
      </c>
      <c r="Q82" s="3">
        <v>1</v>
      </c>
      <c r="R82" s="3">
        <v>1</v>
      </c>
      <c r="X82" s="3">
        <f>(IF((C82="Casting Tablet"),(E82/10),0)+IF((C82="Summa"),(E82+F82),0))+IF((C82="Tractatus"),F82,0)</f>
        <v>7</v>
      </c>
    </row>
    <row r="83" spans="1:24" s="3" customFormat="1" ht="12.75" customHeight="1">
      <c r="A83" s="3" t="s">
        <v>255</v>
      </c>
      <c r="B83" s="3" t="s">
        <v>256</v>
      </c>
      <c r="C83" s="3" t="s">
        <v>38</v>
      </c>
      <c r="D83" s="3" t="s">
        <v>257</v>
      </c>
      <c r="F83" s="3">
        <f>SUM(L83:W83)</f>
        <v>5</v>
      </c>
      <c r="K83" s="4"/>
      <c r="L83" s="3">
        <v>-1</v>
      </c>
      <c r="M83" s="3">
        <v>3</v>
      </c>
      <c r="P83" s="3">
        <v>1</v>
      </c>
      <c r="Q83" s="3">
        <v>1</v>
      </c>
      <c r="R83" s="3">
        <v>1</v>
      </c>
      <c r="X83" s="3">
        <f>(IF((C83="Casting Tablet"),(E83/10),0)+IF((C83="Summa"),(E83+F83),0))+IF((C83="Tractatus"),F83,0)</f>
        <v>5</v>
      </c>
    </row>
    <row r="84" spans="1:24" s="3" customFormat="1" ht="12.75" customHeight="1">
      <c r="A84" s="3" t="s">
        <v>258</v>
      </c>
      <c r="B84" s="3" t="s">
        <v>259</v>
      </c>
      <c r="C84" s="3" t="s">
        <v>25</v>
      </c>
      <c r="D84" s="3" t="s">
        <v>260</v>
      </c>
      <c r="E84" s="3">
        <v>2</v>
      </c>
      <c r="F84" s="3">
        <f>SUM(L84:W84)</f>
        <v>8</v>
      </c>
      <c r="K84" s="4"/>
      <c r="L84" s="3">
        <v>2</v>
      </c>
      <c r="M84" s="3">
        <v>3</v>
      </c>
      <c r="N84" s="3">
        <v>3</v>
      </c>
      <c r="Q84" s="3">
        <v>1</v>
      </c>
      <c r="U84" s="3">
        <v>-1</v>
      </c>
      <c r="X84" s="3">
        <f>(IF((C84="Casting Tablet"),(E84/10),0)+IF((C84="Summa"),(E84+F84),0))+IF((C84="Tractatus"),F84,0)</f>
        <v>10</v>
      </c>
    </row>
    <row r="85" spans="1:24" s="3" customFormat="1" ht="12.75" customHeight="1">
      <c r="A85" s="3" t="s">
        <v>261</v>
      </c>
      <c r="B85" s="3" t="s">
        <v>262</v>
      </c>
      <c r="C85" s="3" t="s">
        <v>25</v>
      </c>
      <c r="D85" s="3" t="s">
        <v>260</v>
      </c>
      <c r="E85" s="3">
        <v>4</v>
      </c>
      <c r="F85" s="3">
        <f>SUM(L85:W85)</f>
        <v>17</v>
      </c>
      <c r="K85" s="4"/>
      <c r="L85" s="3">
        <v>4</v>
      </c>
      <c r="M85" s="3">
        <v>3</v>
      </c>
      <c r="O85" s="3">
        <v>6</v>
      </c>
      <c r="P85" s="3">
        <v>1</v>
      </c>
      <c r="Q85" s="3">
        <v>1</v>
      </c>
      <c r="R85" s="3">
        <v>1</v>
      </c>
      <c r="S85" s="3">
        <v>1</v>
      </c>
      <c r="X85" s="3">
        <f>(IF((C85="Casting Tablet"),(E85/10),0)+IF((C85="Summa"),(E85+F85),0))+IF((C85="Tractatus"),F85,0)</f>
        <v>21</v>
      </c>
    </row>
    <row r="86" spans="1:24" s="3" customFormat="1" ht="23.25" customHeight="1">
      <c r="A86" s="3" t="s">
        <v>263</v>
      </c>
      <c r="B86" s="3" t="s">
        <v>264</v>
      </c>
      <c r="C86" s="3" t="s">
        <v>38</v>
      </c>
      <c r="D86" s="3" t="s">
        <v>260</v>
      </c>
      <c r="F86" s="3">
        <f>SUM(L86:W86)</f>
        <v>8</v>
      </c>
      <c r="J86" s="3" t="s">
        <v>265</v>
      </c>
      <c r="K86" s="4" t="s">
        <v>266</v>
      </c>
      <c r="L86" s="3">
        <v>0</v>
      </c>
      <c r="M86" s="3">
        <v>3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X86" s="3">
        <f>(IF((C86="Casting Tablet"),(E86/10),0)+IF((C86="Summa"),(E86+F86),0))+IF((C86="Tractatus"),F86,0)</f>
        <v>8</v>
      </c>
    </row>
    <row r="87" spans="1:24" s="3" customFormat="1" ht="23.25" customHeight="1">
      <c r="A87" s="3" t="s">
        <v>263</v>
      </c>
      <c r="B87" s="3" t="s">
        <v>267</v>
      </c>
      <c r="C87" s="3" t="s">
        <v>38</v>
      </c>
      <c r="D87" s="3" t="s">
        <v>260</v>
      </c>
      <c r="F87" s="3">
        <f>SUM(L87:W87)</f>
        <v>8</v>
      </c>
      <c r="J87" s="3" t="s">
        <v>265</v>
      </c>
      <c r="K87" s="4" t="s">
        <v>266</v>
      </c>
      <c r="L87" s="3">
        <v>0</v>
      </c>
      <c r="M87" s="3">
        <v>3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X87" s="3">
        <f>(IF((C87="Casting Tablet"),(E87/10),0)+IF((C87="Summa"),(E87+F87),0))+IF((C87="Tractatus"),F87,0)</f>
        <v>8</v>
      </c>
    </row>
    <row r="88" spans="1:24" s="3" customFormat="1" ht="23.25" customHeight="1">
      <c r="A88" s="3" t="s">
        <v>268</v>
      </c>
      <c r="B88" s="3" t="s">
        <v>269</v>
      </c>
      <c r="C88" s="3" t="s">
        <v>38</v>
      </c>
      <c r="D88" s="3" t="s">
        <v>260</v>
      </c>
      <c r="F88" s="3">
        <f>SUM(L88:W88)</f>
        <v>13</v>
      </c>
      <c r="J88" s="3" t="s">
        <v>265</v>
      </c>
      <c r="K88" s="4"/>
      <c r="L88" s="3">
        <v>2</v>
      </c>
      <c r="M88" s="3">
        <v>3</v>
      </c>
      <c r="N88" s="3">
        <v>3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X88" s="3">
        <f>(IF((C88="Casting Tablet"),(E88/10),0)+IF((C88="Summa"),(E88+F88),0))+IF((C88="Tractatus"),F88,0)</f>
        <v>13</v>
      </c>
    </row>
    <row r="89" spans="1:24" s="3" customFormat="1" ht="23.25" customHeight="1">
      <c r="A89" s="3" t="s">
        <v>270</v>
      </c>
      <c r="B89" s="3" t="s">
        <v>271</v>
      </c>
      <c r="C89" s="3" t="s">
        <v>25</v>
      </c>
      <c r="D89" s="3" t="s">
        <v>272</v>
      </c>
      <c r="E89" s="3">
        <v>5</v>
      </c>
      <c r="F89" s="3">
        <f>SUM(L89:W89)</f>
        <v>3</v>
      </c>
      <c r="J89" s="3" t="s">
        <v>273</v>
      </c>
      <c r="K89" s="4" t="s">
        <v>274</v>
      </c>
      <c r="L89" s="3">
        <v>2</v>
      </c>
      <c r="M89" s="3">
        <v>3</v>
      </c>
      <c r="W89" s="3">
        <v>-2</v>
      </c>
      <c r="X89" s="3">
        <f>(IF((C89="Casting Tablet"),(E89/10),0)+IF((C89="Summa"),(E89+F89),0))+IF((C89="Tractatus"),F89,0)</f>
        <v>8</v>
      </c>
    </row>
    <row r="90" spans="1:24" s="3" customFormat="1" ht="12.75" customHeight="1">
      <c r="A90" s="3" t="s">
        <v>275</v>
      </c>
      <c r="B90" s="3" t="s">
        <v>276</v>
      </c>
      <c r="C90" s="3" t="s">
        <v>38</v>
      </c>
      <c r="D90" s="3" t="s">
        <v>272</v>
      </c>
      <c r="F90" s="3">
        <f>SUM(L90:W90)</f>
        <v>5</v>
      </c>
      <c r="K90" s="4" t="s">
        <v>44</v>
      </c>
      <c r="L90" s="3">
        <v>0</v>
      </c>
      <c r="M90" s="3">
        <v>3</v>
      </c>
      <c r="P90" s="3">
        <v>1</v>
      </c>
      <c r="Q90" s="3">
        <v>1</v>
      </c>
      <c r="X90" s="3">
        <f>(IF((C90="Casting Tablet"),(E90/10),0)+IF((C90="Summa"),(E90+F90),0))+IF((C90="Tractatus"),F90,0)</f>
        <v>5</v>
      </c>
    </row>
    <row r="91" spans="1:24" s="3" customFormat="1" ht="12.75" customHeight="1">
      <c r="A91" s="3" t="s">
        <v>277</v>
      </c>
      <c r="B91" s="3" t="s">
        <v>278</v>
      </c>
      <c r="C91" s="3" t="s">
        <v>25</v>
      </c>
      <c r="D91" s="3" t="s">
        <v>272</v>
      </c>
      <c r="E91" s="3">
        <v>5</v>
      </c>
      <c r="F91" s="3">
        <f>SUM(L91:W91)</f>
        <v>9</v>
      </c>
      <c r="J91" s="3" t="s">
        <v>43</v>
      </c>
      <c r="K91" s="4"/>
      <c r="L91" s="3">
        <v>2</v>
      </c>
      <c r="M91" s="3">
        <v>3</v>
      </c>
      <c r="N91" s="3">
        <v>3</v>
      </c>
      <c r="Q91" s="3">
        <v>1</v>
      </c>
      <c r="X91" s="3">
        <f>(IF((C91="Casting Tablet"),(E91/10),0)+IF((C91="Summa"),(E91+F91),0))+IF((C91="Tractatus"),F91,0)</f>
        <v>14</v>
      </c>
    </row>
    <row r="92" spans="1:24" s="3" customFormat="1" ht="21.75" customHeight="1">
      <c r="A92" s="3" t="s">
        <v>279</v>
      </c>
      <c r="B92" s="3" t="s">
        <v>280</v>
      </c>
      <c r="C92" s="3" t="s">
        <v>38</v>
      </c>
      <c r="D92" s="3" t="s">
        <v>272</v>
      </c>
      <c r="F92" s="3">
        <f>SUM(L92:W92)</f>
        <v>9</v>
      </c>
      <c r="J92" s="3" t="s">
        <v>281</v>
      </c>
      <c r="K92" s="4"/>
      <c r="L92" s="3">
        <v>2</v>
      </c>
      <c r="M92" s="3">
        <v>3</v>
      </c>
      <c r="P92" s="3">
        <v>1</v>
      </c>
      <c r="Q92" s="3">
        <v>1</v>
      </c>
      <c r="R92" s="3">
        <v>1</v>
      </c>
      <c r="T92" s="3">
        <v>1</v>
      </c>
      <c r="X92" s="3">
        <f>(IF((C92="Casting Tablet"),(E92/10),0)+IF((C92="Summa"),(E92+F92),0))+IF((C92="Tractatus"),F92,0)</f>
        <v>9</v>
      </c>
    </row>
    <row r="93" spans="1:24" s="3" customFormat="1" ht="12.75" customHeight="1">
      <c r="A93" s="3" t="s">
        <v>282</v>
      </c>
      <c r="B93" s="3" t="s">
        <v>283</v>
      </c>
      <c r="C93" s="3" t="s">
        <v>25</v>
      </c>
      <c r="D93" s="3" t="s">
        <v>272</v>
      </c>
      <c r="E93" s="3">
        <v>10</v>
      </c>
      <c r="F93" s="3">
        <f>SUM(L93:W93)</f>
        <v>11</v>
      </c>
      <c r="K93" s="4"/>
      <c r="L93" s="3">
        <v>3</v>
      </c>
      <c r="M93" s="3">
        <v>3</v>
      </c>
      <c r="P93" s="3">
        <v>1</v>
      </c>
      <c r="Q93" s="3">
        <v>1</v>
      </c>
      <c r="R93" s="3">
        <v>1</v>
      </c>
      <c r="S93" s="3">
        <v>1</v>
      </c>
      <c r="T93" s="3">
        <v>1</v>
      </c>
      <c r="X93" s="3">
        <f>(IF((C93="Casting Tablet"),(E93/10),0)+IF((C93="Summa"),(E93+F93),0))+IF((C93="Tractatus"),F93,0)</f>
        <v>21</v>
      </c>
    </row>
    <row r="94" spans="1:24" s="3" customFormat="1" ht="12.75" customHeight="1">
      <c r="A94" s="3" t="s">
        <v>284</v>
      </c>
      <c r="B94" s="3" t="s">
        <v>285</v>
      </c>
      <c r="C94" s="3" t="s">
        <v>38</v>
      </c>
      <c r="D94" s="3" t="s">
        <v>272</v>
      </c>
      <c r="F94" s="3">
        <f>SUM(L94:W94)</f>
        <v>13</v>
      </c>
      <c r="K94" s="4" t="s">
        <v>56</v>
      </c>
      <c r="L94" s="3">
        <v>3</v>
      </c>
      <c r="M94" s="3">
        <v>3</v>
      </c>
      <c r="N94" s="3">
        <v>3</v>
      </c>
      <c r="P94" s="3">
        <v>1</v>
      </c>
      <c r="Q94" s="3">
        <v>1</v>
      </c>
      <c r="R94" s="3">
        <v>1</v>
      </c>
      <c r="S94" s="3">
        <v>1</v>
      </c>
      <c r="X94" s="3">
        <f>(IF((C94="Casting Tablet"),(E94/10),0)+IF((C94="Summa"),(E94+F94),0))+IF((C94="Tractatus"),F94,0)</f>
        <v>13</v>
      </c>
    </row>
    <row r="95" spans="1:24" s="3" customFormat="1" ht="12.75" customHeight="1">
      <c r="A95" s="3" t="s">
        <v>284</v>
      </c>
      <c r="B95" s="3" t="s">
        <v>286</v>
      </c>
      <c r="C95" s="3" t="s">
        <v>38</v>
      </c>
      <c r="D95" s="3" t="s">
        <v>272</v>
      </c>
      <c r="F95" s="3">
        <f>SUM(L95:W95)</f>
        <v>13</v>
      </c>
      <c r="K95" s="4" t="s">
        <v>56</v>
      </c>
      <c r="L95" s="3">
        <v>3</v>
      </c>
      <c r="M95" s="3">
        <v>3</v>
      </c>
      <c r="N95" s="3">
        <v>3</v>
      </c>
      <c r="P95" s="3">
        <v>1</v>
      </c>
      <c r="Q95" s="3">
        <v>1</v>
      </c>
      <c r="R95" s="3">
        <v>1</v>
      </c>
      <c r="S95" s="3">
        <v>1</v>
      </c>
      <c r="X95" s="3">
        <f>(IF((C95="Casting Tablet"),(E95/10),0)+IF((C95="Summa"),(E95+F95),0))+IF((C95="Tractatus"),F95,0)</f>
        <v>13</v>
      </c>
    </row>
    <row r="96" spans="1:24" s="3" customFormat="1" ht="12.75" customHeight="1">
      <c r="A96" s="3" t="s">
        <v>279</v>
      </c>
      <c r="B96" s="3" t="s">
        <v>287</v>
      </c>
      <c r="C96" s="3" t="s">
        <v>38</v>
      </c>
      <c r="D96" s="3" t="s">
        <v>272</v>
      </c>
      <c r="F96" s="3">
        <f>SUM(L96:W96)</f>
        <v>2</v>
      </c>
      <c r="J96" s="3" t="s">
        <v>43</v>
      </c>
      <c r="K96" s="4" t="s">
        <v>288</v>
      </c>
      <c r="L96" s="3">
        <v>-2</v>
      </c>
      <c r="M96" s="3">
        <v>3</v>
      </c>
      <c r="P96" s="3">
        <v>1</v>
      </c>
      <c r="Q96" s="3">
        <v>1</v>
      </c>
      <c r="R96" s="3">
        <v>1</v>
      </c>
      <c r="W96" s="3">
        <v>-2</v>
      </c>
      <c r="X96" s="3">
        <f>(IF((C96="Casting Tablet"),(E96/10),0)+IF((C96="Summa"),(E96+F96),0))+IF((C96="Tractatus"),F96,0)</f>
        <v>2</v>
      </c>
    </row>
    <row r="97" spans="1:24" s="3" customFormat="1" ht="12.75" customHeight="1">
      <c r="A97" s="3" t="s">
        <v>279</v>
      </c>
      <c r="B97" s="3" t="s">
        <v>289</v>
      </c>
      <c r="C97" s="3" t="s">
        <v>38</v>
      </c>
      <c r="D97" s="3" t="s">
        <v>272</v>
      </c>
      <c r="F97" s="3">
        <f>SUM(L97:W97)</f>
        <v>2</v>
      </c>
      <c r="J97" s="3" t="s">
        <v>43</v>
      </c>
      <c r="K97" s="4" t="s">
        <v>288</v>
      </c>
      <c r="L97" s="3">
        <v>-2</v>
      </c>
      <c r="M97" s="3">
        <v>3</v>
      </c>
      <c r="P97" s="3">
        <v>1</v>
      </c>
      <c r="Q97" s="3">
        <v>1</v>
      </c>
      <c r="R97" s="3">
        <v>1</v>
      </c>
      <c r="W97" s="3">
        <v>-2</v>
      </c>
      <c r="X97" s="3">
        <f>(IF((C97="Casting Tablet"),(E97/10),0)+IF((C97="Summa"),(E97+F97),0))+IF((C97="Tractatus"),F97,0)</f>
        <v>2</v>
      </c>
    </row>
    <row r="98" spans="1:24" s="3" customFormat="1" ht="23.25" customHeight="1">
      <c r="A98" s="3" t="s">
        <v>279</v>
      </c>
      <c r="B98" s="3" t="s">
        <v>290</v>
      </c>
      <c r="C98" s="3" t="s">
        <v>38</v>
      </c>
      <c r="D98" s="3" t="s">
        <v>272</v>
      </c>
      <c r="F98" s="3">
        <f>SUM(L98:W98)</f>
        <v>14</v>
      </c>
      <c r="J98" s="3" t="s">
        <v>291</v>
      </c>
      <c r="K98" s="4"/>
      <c r="L98" s="3">
        <v>3</v>
      </c>
      <c r="M98" s="3">
        <v>3</v>
      </c>
      <c r="N98" s="3">
        <v>3</v>
      </c>
      <c r="P98" s="3">
        <v>1</v>
      </c>
      <c r="Q98" s="3">
        <v>1</v>
      </c>
      <c r="R98" s="3">
        <v>1</v>
      </c>
      <c r="S98" s="3">
        <v>1</v>
      </c>
      <c r="T98" s="3">
        <v>1</v>
      </c>
      <c r="X98" s="3">
        <f>(IF((C98="Casting Tablet"),(E98/10),0)+IF((C98="Summa"),(E98+F98),0))+IF((C98="Tractatus"),F98,0)</f>
        <v>14</v>
      </c>
    </row>
    <row r="99" spans="1:24" s="3" customFormat="1" ht="23.25" customHeight="1">
      <c r="A99" s="3" t="s">
        <v>279</v>
      </c>
      <c r="B99" s="3" t="s">
        <v>292</v>
      </c>
      <c r="C99" s="3" t="s">
        <v>38</v>
      </c>
      <c r="D99" s="3" t="s">
        <v>272</v>
      </c>
      <c r="F99" s="3">
        <f>SUM(L99:W99)</f>
        <v>14</v>
      </c>
      <c r="J99" s="3" t="s">
        <v>291</v>
      </c>
      <c r="K99" s="4"/>
      <c r="L99" s="3">
        <v>3</v>
      </c>
      <c r="M99" s="3">
        <v>3</v>
      </c>
      <c r="N99" s="3">
        <v>3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X99" s="3">
        <f>(IF((C99="Casting Tablet"),(E99/10),0)+IF((C99="Summa"),(E99+F99),0))+IF((C99="Tractatus"),F99,0)</f>
        <v>14</v>
      </c>
    </row>
    <row r="100" spans="1:24" s="3" customFormat="1" ht="23.25" customHeight="1">
      <c r="A100" s="3" t="s">
        <v>279</v>
      </c>
      <c r="B100" s="3" t="s">
        <v>293</v>
      </c>
      <c r="C100" s="3" t="s">
        <v>38</v>
      </c>
      <c r="D100" s="3" t="s">
        <v>272</v>
      </c>
      <c r="F100" s="3">
        <f>SUM(L100:W100)</f>
        <v>14</v>
      </c>
      <c r="J100" s="3" t="s">
        <v>291</v>
      </c>
      <c r="K100" s="4"/>
      <c r="L100" s="3">
        <v>3</v>
      </c>
      <c r="M100" s="3">
        <v>3</v>
      </c>
      <c r="N100" s="3">
        <v>3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X100" s="3">
        <f>(IF((C100="Casting Tablet"),(E100/10),0)+IF((C100="Summa"),(E100+F100),0))+IF((C100="Tractatus"),F100,0)</f>
        <v>14</v>
      </c>
    </row>
    <row r="101" spans="1:24" s="3" customFormat="1" ht="12.75" customHeight="1">
      <c r="A101" s="3" t="s">
        <v>294</v>
      </c>
      <c r="B101" s="3" t="s">
        <v>295</v>
      </c>
      <c r="C101" s="3" t="s">
        <v>25</v>
      </c>
      <c r="D101" s="3" t="s">
        <v>296</v>
      </c>
      <c r="E101" s="3">
        <v>2</v>
      </c>
      <c r="F101" s="3">
        <f>SUM(L101:W101)</f>
        <v>12</v>
      </c>
      <c r="K101" s="4" t="s">
        <v>56</v>
      </c>
      <c r="L101" s="3">
        <v>3</v>
      </c>
      <c r="M101" s="3">
        <v>3</v>
      </c>
      <c r="N101" s="3">
        <v>3</v>
      </c>
      <c r="P101" s="3">
        <v>1</v>
      </c>
      <c r="Q101" s="3">
        <v>1</v>
      </c>
      <c r="T101" s="3">
        <v>1</v>
      </c>
      <c r="X101" s="3">
        <f>(IF((C101="Casting Tablet"),(E101/10),0)+IF((C101="Summa"),(E101+F101),0))+IF((C101="Tractatus"),F101,0)</f>
        <v>14</v>
      </c>
    </row>
    <row r="102" spans="2:24" s="3" customFormat="1" ht="12.75" customHeight="1">
      <c r="B102" s="3" t="s">
        <v>297</v>
      </c>
      <c r="F102" s="3">
        <f>SUM(L102:W102)</f>
        <v>3</v>
      </c>
      <c r="K102" s="4"/>
      <c r="M102" s="3">
        <v>3</v>
      </c>
      <c r="X102" s="3">
        <f>(IF((C102="Casting Tablet"),(E102/10),0)+IF((C102="Summa"),(E102+F102),0))+IF((C102="Tractatus"),F102,0)</f>
        <v>0</v>
      </c>
    </row>
    <row r="103" spans="2:24" s="3" customFormat="1" ht="12.75" customHeight="1">
      <c r="B103" s="3" t="s">
        <v>298</v>
      </c>
      <c r="F103" s="3">
        <f>SUM(L103:W103)</f>
        <v>3</v>
      </c>
      <c r="K103" s="4"/>
      <c r="M103" s="3">
        <v>3</v>
      </c>
      <c r="X103" s="3">
        <f>(IF((C103="Casting Tablet"),(E103/10),0)+IF((C103="Summa"),(E103+F103),0))+IF((C103="Tractatus"),F103,0)</f>
        <v>0</v>
      </c>
    </row>
    <row r="104" spans="2:24" s="3" customFormat="1" ht="12.75" customHeight="1">
      <c r="B104" s="3" t="s">
        <v>299</v>
      </c>
      <c r="F104" s="3">
        <f>SUM(L104:W104)</f>
        <v>3</v>
      </c>
      <c r="K104" s="4"/>
      <c r="M104" s="3">
        <v>3</v>
      </c>
      <c r="X104" s="3">
        <f>(IF((C104="Casting Tablet"),(E104/10),0)+IF((C104="Summa"),(E104+F104),0))+IF((C104="Tractatus"),F104,0)</f>
        <v>0</v>
      </c>
    </row>
    <row r="105" spans="2:24" s="3" customFormat="1" ht="12.75" customHeight="1">
      <c r="B105" s="3" t="s">
        <v>300</v>
      </c>
      <c r="F105" s="3">
        <f>SUM(L105:W105)</f>
        <v>3</v>
      </c>
      <c r="K105" s="4"/>
      <c r="M105" s="3">
        <v>3</v>
      </c>
      <c r="X105" s="3">
        <f>(IF((C105="Casting Tablet"),(E105/10),0)+IF((C105="Summa"),(E105+F105),0))+IF((C105="Tractatus"),F105,0)</f>
        <v>0</v>
      </c>
    </row>
    <row r="106" spans="2:24" s="3" customFormat="1" ht="12.75" customHeight="1">
      <c r="B106" s="3" t="s">
        <v>301</v>
      </c>
      <c r="F106" s="3">
        <f>SUM(L106:W106)</f>
        <v>3</v>
      </c>
      <c r="K106" s="4"/>
      <c r="M106" s="3">
        <v>3</v>
      </c>
      <c r="X106" s="3">
        <f>(IF((C106="Casting Tablet"),(E106/10),0)+IF((C106="Summa"),(E106+F106),0))+IF((C106="Tractatus"),F106,0)</f>
        <v>0</v>
      </c>
    </row>
    <row r="107" spans="2:24" s="3" customFormat="1" ht="12.75" customHeight="1">
      <c r="B107" s="3" t="s">
        <v>302</v>
      </c>
      <c r="F107" s="3">
        <f>SUM(L107:W107)</f>
        <v>3</v>
      </c>
      <c r="K107" s="4"/>
      <c r="M107" s="3">
        <v>3</v>
      </c>
      <c r="X107" s="3">
        <f>(IF((C107="Casting Tablet"),(E107/10),0)+IF((C107="Summa"),(E107+F107),0))+IF((C107="Tractatus"),F107,0)</f>
        <v>0</v>
      </c>
    </row>
    <row r="108" spans="2:24" s="3" customFormat="1" ht="12.75" customHeight="1">
      <c r="B108" s="3" t="s">
        <v>303</v>
      </c>
      <c r="F108" s="3">
        <f>SUM(L108:W108)</f>
        <v>3</v>
      </c>
      <c r="K108" s="4"/>
      <c r="M108" s="3">
        <v>3</v>
      </c>
      <c r="X108" s="3">
        <f>(IF((C108="Casting Tablet"),(E108/10),0)+IF((C108="Summa"),(E108+F108),0))+IF((C108="Tractatus"),F108,0)</f>
        <v>0</v>
      </c>
    </row>
    <row r="109" spans="2:24" s="3" customFormat="1" ht="12.75" customHeight="1">
      <c r="B109" s="3" t="s">
        <v>304</v>
      </c>
      <c r="F109" s="3">
        <f>SUM(L109:W109)</f>
        <v>3</v>
      </c>
      <c r="K109" s="4"/>
      <c r="M109" s="3">
        <v>3</v>
      </c>
      <c r="X109" s="3">
        <f>(IF((C109="Casting Tablet"),(E109/10),0)+IF((C109="Summa"),(E109+F109),0))+IF((C109="Tractatus"),F109,0)</f>
        <v>0</v>
      </c>
    </row>
    <row r="110" spans="2:24" s="3" customFormat="1" ht="12.75" customHeight="1">
      <c r="B110" s="3" t="s">
        <v>305</v>
      </c>
      <c r="F110" s="3">
        <f>SUM(L110:W110)</f>
        <v>3</v>
      </c>
      <c r="K110" s="4"/>
      <c r="M110" s="3">
        <v>3</v>
      </c>
      <c r="X110" s="3">
        <f>(IF((C110="Casting Tablet"),(E110/10),0)+IF((C110="Summa"),(E110+F110),0))+IF((C110="Tractatus"),F110,0)</f>
        <v>0</v>
      </c>
    </row>
    <row r="111" spans="2:24" s="3" customFormat="1" ht="12.75" customHeight="1">
      <c r="B111" s="3" t="s">
        <v>306</v>
      </c>
      <c r="F111" s="3">
        <f>SUM(L111:W111)</f>
        <v>3</v>
      </c>
      <c r="K111" s="4"/>
      <c r="M111" s="3">
        <v>3</v>
      </c>
      <c r="X111" s="3">
        <f>(IF((C111="Casting Tablet"),(E111/10),0)+IF((C111="Summa"),(E111+F111),0))+IF((C111="Tractatus"),F111,0)</f>
        <v>0</v>
      </c>
    </row>
    <row r="112" spans="2:24" s="3" customFormat="1" ht="12.75" customHeight="1">
      <c r="B112" s="3" t="s">
        <v>307</v>
      </c>
      <c r="F112" s="3">
        <f>SUM(L112:W112)</f>
        <v>3</v>
      </c>
      <c r="K112" s="4"/>
      <c r="M112" s="3">
        <v>3</v>
      </c>
      <c r="X112" s="3">
        <f>(IF((C112="Casting Tablet"),(E112/10),0)+IF((C112="Summa"),(E112+F112),0))+IF((C112="Tractatus"),F112,0)</f>
        <v>0</v>
      </c>
    </row>
    <row r="113" spans="2:24" s="3" customFormat="1" ht="12.75" customHeight="1">
      <c r="B113" s="3" t="s">
        <v>308</v>
      </c>
      <c r="F113" s="3">
        <f>SUM(L113:W113)</f>
        <v>3</v>
      </c>
      <c r="K113" s="4"/>
      <c r="M113" s="3">
        <v>3</v>
      </c>
      <c r="X113" s="3">
        <f>(IF((C113="Casting Tablet"),(E113/10),0)+IF((C113="Summa"),(E113+F113),0))+IF((C113="Tractatus"),F113,0)</f>
        <v>0</v>
      </c>
    </row>
    <row r="114" spans="2:24" s="3" customFormat="1" ht="12.75" customHeight="1">
      <c r="B114" s="3" t="s">
        <v>309</v>
      </c>
      <c r="F114" s="3">
        <f>SUM(L114:W114)</f>
        <v>3</v>
      </c>
      <c r="K114" s="4"/>
      <c r="M114" s="3">
        <v>3</v>
      </c>
      <c r="X114" s="3">
        <f>(IF((C114="Casting Tablet"),(E114/10),0)+IF((C114="Summa"),(E114+F114),0))+IF((C114="Tractatus"),F114,0)</f>
        <v>0</v>
      </c>
    </row>
    <row r="115" spans="2:24" s="3" customFormat="1" ht="12.75" customHeight="1">
      <c r="B115" s="3" t="s">
        <v>310</v>
      </c>
      <c r="F115" s="3">
        <f>SUM(L115:W115)</f>
        <v>3</v>
      </c>
      <c r="K115" s="4"/>
      <c r="M115" s="3">
        <v>3</v>
      </c>
      <c r="X115" s="3">
        <f>(IF((C115="Casting Tablet"),(E115/10),0)+IF((C115="Summa"),(E115+F115),0))+IF((C115="Tractatus"),F115,0)</f>
        <v>0</v>
      </c>
    </row>
    <row r="116" spans="2:24" s="3" customFormat="1" ht="12.75" customHeight="1">
      <c r="B116" s="3" t="s">
        <v>311</v>
      </c>
      <c r="F116" s="3">
        <f>SUM(L116:W116)</f>
        <v>3</v>
      </c>
      <c r="K116" s="4"/>
      <c r="M116" s="3">
        <v>3</v>
      </c>
      <c r="X116" s="3">
        <f>(IF((C116="Casting Tablet"),(E116/10),0)+IF((C116="Summa"),(E116+F116),0))+IF((C116="Tractatus"),F116,0)</f>
        <v>0</v>
      </c>
    </row>
    <row r="117" spans="2:24" s="3" customFormat="1" ht="12.75" customHeight="1">
      <c r="B117" s="3" t="s">
        <v>312</v>
      </c>
      <c r="F117" s="3">
        <f>SUM(L117:W117)</f>
        <v>3</v>
      </c>
      <c r="K117" s="4"/>
      <c r="M117" s="3">
        <v>3</v>
      </c>
      <c r="X117" s="3">
        <f>(IF((C117="Casting Tablet"),(E117/10),0)+IF((C117="Summa"),(E117+F117),0))+IF((C117="Tractatus"),F117,0)</f>
        <v>0</v>
      </c>
    </row>
    <row r="118" spans="2:24" s="3" customFormat="1" ht="12.75" customHeight="1">
      <c r="B118" s="3" t="s">
        <v>313</v>
      </c>
      <c r="F118" s="3">
        <f>SUM(L118:W118)</f>
        <v>3</v>
      </c>
      <c r="K118" s="4"/>
      <c r="M118" s="3">
        <v>3</v>
      </c>
      <c r="X118" s="3">
        <f>(IF((C118="Casting Tablet"),(E118/10),0)+IF((C118="Summa"),(E118+F118),0))+IF((C118="Tractatus"),F118,0)</f>
        <v>0</v>
      </c>
    </row>
    <row r="119" spans="2:24" s="3" customFormat="1" ht="12.75" customHeight="1">
      <c r="B119" s="3" t="s">
        <v>314</v>
      </c>
      <c r="F119" s="3">
        <f>SUM(L119:W119)</f>
        <v>3</v>
      </c>
      <c r="K119" s="4"/>
      <c r="M119" s="3">
        <v>3</v>
      </c>
      <c r="X119" s="3">
        <f>(IF((C119="Casting Tablet"),(E119/10),0)+IF((C119="Summa"),(E119+F119),0))+IF((C119="Tractatus"),F119,0)</f>
        <v>0</v>
      </c>
    </row>
    <row r="120" spans="2:24" s="3" customFormat="1" ht="12.75" customHeight="1">
      <c r="B120" s="3" t="s">
        <v>315</v>
      </c>
      <c r="F120" s="3">
        <f>SUM(L120:W120)</f>
        <v>3</v>
      </c>
      <c r="K120" s="4"/>
      <c r="M120" s="3">
        <v>3</v>
      </c>
      <c r="X120" s="3">
        <f>(IF((C120="Casting Tablet"),(E120/10),0)+IF((C120="Summa"),(E120+F120),0))+IF((C120="Tractatus"),F120,0)</f>
        <v>0</v>
      </c>
    </row>
    <row r="121" spans="2:24" s="3" customFormat="1" ht="12.75" customHeight="1">
      <c r="B121" s="3" t="s">
        <v>316</v>
      </c>
      <c r="F121" s="3">
        <f>SUM(L121:W121)</f>
        <v>3</v>
      </c>
      <c r="K121" s="4"/>
      <c r="M121" s="3">
        <v>3</v>
      </c>
      <c r="X121" s="3">
        <f>(IF((C121="Casting Tablet"),(E121/10),0)+IF((C121="Summa"),(E121+F121),0))+IF((C121="Tractatus"),F121,0)</f>
        <v>0</v>
      </c>
    </row>
    <row r="122" spans="2:24" s="3" customFormat="1" ht="12.75" customHeight="1">
      <c r="B122" s="3" t="s">
        <v>317</v>
      </c>
      <c r="F122" s="3">
        <f>SUM(L122:W122)</f>
        <v>3</v>
      </c>
      <c r="K122" s="4"/>
      <c r="M122" s="3">
        <v>3</v>
      </c>
      <c r="X122" s="3">
        <f>(IF((C122="Casting Tablet"),(E122/10),0)+IF((C122="Summa"),(E122+F122),0))+IF((C122="Tractatus"),F122,0)</f>
        <v>0</v>
      </c>
    </row>
    <row r="123" spans="2:24" s="3" customFormat="1" ht="12.75" customHeight="1">
      <c r="B123" s="3" t="s">
        <v>318</v>
      </c>
      <c r="F123" s="3">
        <f>SUM(L123:W123)</f>
        <v>3</v>
      </c>
      <c r="K123" s="4"/>
      <c r="M123" s="3">
        <v>3</v>
      </c>
      <c r="X123" s="3">
        <f>(IF((C123="Casting Tablet"),(E123/10),0)+IF((C123="Summa"),(E123+F123),0))+IF((C123="Tractatus"),F123,0)</f>
        <v>0</v>
      </c>
    </row>
    <row r="124" spans="2:24" s="3" customFormat="1" ht="12.75" customHeight="1">
      <c r="B124" s="3" t="s">
        <v>319</v>
      </c>
      <c r="F124" s="3">
        <f>SUM(L124:W124)</f>
        <v>3</v>
      </c>
      <c r="K124" s="4"/>
      <c r="M124" s="3">
        <v>3</v>
      </c>
      <c r="X124" s="3">
        <f>(IF((C124="Casting Tablet"),(E124/10),0)+IF((C124="Summa"),(E124+F124),0))+IF((C124="Tractatus"),F124,0)</f>
        <v>0</v>
      </c>
    </row>
    <row r="125" spans="2:24" s="3" customFormat="1" ht="12.75" customHeight="1">
      <c r="B125" s="3" t="s">
        <v>320</v>
      </c>
      <c r="F125" s="3">
        <f>SUM(L125:W125)</f>
        <v>3</v>
      </c>
      <c r="K125" s="4"/>
      <c r="M125" s="3">
        <v>3</v>
      </c>
      <c r="X125" s="3">
        <f>(IF((C125="Casting Tablet"),(E125/10),0)+IF((C125="Summa"),(E125+F125),0))+IF((C125="Tractatus"),F125,0)</f>
        <v>0</v>
      </c>
    </row>
    <row r="126" spans="2:24" s="3" customFormat="1" ht="12.75" customHeight="1">
      <c r="B126" s="3" t="s">
        <v>321</v>
      </c>
      <c r="F126" s="3">
        <f>SUM(L126:W126)</f>
        <v>3</v>
      </c>
      <c r="K126" s="4"/>
      <c r="M126" s="3">
        <v>3</v>
      </c>
      <c r="X126" s="3">
        <f>(IF((C126="Casting Tablet"),(E126/10),0)+IF((C126="Summa"),(E126+F126),0))+IF((C126="Tractatus"),F126,0)</f>
        <v>0</v>
      </c>
    </row>
    <row r="127" spans="2:24" s="3" customFormat="1" ht="12.75" customHeight="1">
      <c r="B127" s="3" t="s">
        <v>322</v>
      </c>
      <c r="F127" s="3">
        <f>SUM(L127:W127)</f>
        <v>3</v>
      </c>
      <c r="K127" s="4"/>
      <c r="M127" s="3">
        <v>3</v>
      </c>
      <c r="X127" s="3">
        <f>(IF((C127="Casting Tablet"),(E127/10),0)+IF((C127="Summa"),(E127+F127),0))+IF((C127="Tractatus"),F127,0)</f>
        <v>0</v>
      </c>
    </row>
    <row r="128" spans="2:24" s="3" customFormat="1" ht="12.75" customHeight="1">
      <c r="B128" s="3" t="s">
        <v>323</v>
      </c>
      <c r="F128" s="3">
        <f>SUM(L128:W128)</f>
        <v>3</v>
      </c>
      <c r="K128" s="4"/>
      <c r="M128" s="3">
        <v>3</v>
      </c>
      <c r="X128" s="3">
        <f>(IF((C128="Casting Tablet"),(E128/10),0)+IF((C128="Summa"),(E128+F128),0))+IF((C128="Tractatus"),F128,0)</f>
        <v>0</v>
      </c>
    </row>
    <row r="129" spans="2:24" s="3" customFormat="1" ht="12.75" customHeight="1">
      <c r="B129" s="3" t="s">
        <v>324</v>
      </c>
      <c r="F129" s="3">
        <f>SUM(L129:W129)</f>
        <v>3</v>
      </c>
      <c r="K129" s="4"/>
      <c r="M129" s="3">
        <v>3</v>
      </c>
      <c r="X129" s="3">
        <f>(IF((C129="Casting Tablet"),(E129/10),0)+IF((C129="Summa"),(E129+F129),0))+IF((C129="Tractatus"),F129,0)</f>
        <v>0</v>
      </c>
    </row>
    <row r="130" spans="2:24" s="3" customFormat="1" ht="12.75" customHeight="1">
      <c r="B130" s="3" t="s">
        <v>325</v>
      </c>
      <c r="F130" s="3">
        <f>SUM(L130:W130)</f>
        <v>3</v>
      </c>
      <c r="K130" s="4"/>
      <c r="M130" s="3">
        <v>3</v>
      </c>
      <c r="X130" s="3">
        <f>(IF((C130="Casting Tablet"),(E130/10),0)+IF((C130="Summa"),(E130+F130),0))+IF((C130="Tractatus"),F130,0)</f>
        <v>0</v>
      </c>
    </row>
    <row r="131" spans="2:24" s="3" customFormat="1" ht="12.75" customHeight="1">
      <c r="B131" s="3" t="s">
        <v>326</v>
      </c>
      <c r="F131" s="3">
        <f>SUM(L131:W131)</f>
        <v>3</v>
      </c>
      <c r="K131" s="4"/>
      <c r="M131" s="3">
        <v>3</v>
      </c>
      <c r="X131" s="3">
        <f>(IF((C131="Casting Tablet"),(E131/10),0)+IF((C131="Summa"),(E131+F131),0))+IF((C131="Tractatus"),F131,0)</f>
        <v>0</v>
      </c>
    </row>
    <row r="132" spans="2:24" s="3" customFormat="1" ht="12.75" customHeight="1">
      <c r="B132" s="3" t="s">
        <v>327</v>
      </c>
      <c r="F132" s="3">
        <f>SUM(L132:W132)</f>
        <v>3</v>
      </c>
      <c r="K132" s="4"/>
      <c r="M132" s="3">
        <v>3</v>
      </c>
      <c r="X132" s="3">
        <f>(IF((C132="Casting Tablet"),(E132/10),0)+IF((C132="Summa"),(E132+F132),0))+IF((C132="Tractatus"),F132,0)</f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">
      <selection activeCell="A4" sqref="A4"/>
    </sheetView>
  </sheetViews>
  <sheetFormatPr defaultColWidth="11.421875" defaultRowHeight="12.75"/>
  <cols>
    <col min="1" max="1" width="32.00390625" style="1" customWidth="1"/>
    <col min="2" max="2" width="5.00390625" style="1" customWidth="1"/>
    <col min="3" max="3" width="5.140625" style="1" customWidth="1"/>
    <col min="4" max="5" width="5.00390625" style="1" customWidth="1"/>
    <col min="6" max="6" width="6.00390625" style="1" customWidth="1"/>
    <col min="7" max="7" width="12.00390625" style="1" customWidth="1"/>
    <col min="8" max="8" width="19.00390625" style="1" customWidth="1"/>
    <col min="9" max="9" width="20.00390625" style="1" customWidth="1"/>
    <col min="10" max="16384" width="11.00390625" style="1" customWidth="1"/>
  </cols>
  <sheetData>
    <row r="1" spans="1:9" s="2" customFormat="1" ht="12.75" customHeight="1">
      <c r="A1" s="2" t="s">
        <v>328</v>
      </c>
      <c r="B1" s="2" t="s">
        <v>13</v>
      </c>
      <c r="C1" s="2" t="s">
        <v>329</v>
      </c>
      <c r="D1" s="2" t="s">
        <v>330</v>
      </c>
      <c r="E1" s="2" t="s">
        <v>16</v>
      </c>
      <c r="F1" s="2" t="s">
        <v>331</v>
      </c>
      <c r="G1" s="2" t="s">
        <v>332</v>
      </c>
      <c r="H1" s="2" t="s">
        <v>19</v>
      </c>
      <c r="I1" s="2" t="s">
        <v>20</v>
      </c>
    </row>
    <row r="2" spans="1:5" s="3" customFormat="1" ht="12.75" customHeight="1">
      <c r="A2" s="3" t="s">
        <v>333</v>
      </c>
      <c r="B2" s="3" t="s">
        <v>334</v>
      </c>
      <c r="C2" s="3" t="s">
        <v>335</v>
      </c>
      <c r="D2" s="3" t="s">
        <v>336</v>
      </c>
      <c r="E2" s="3">
        <v>20</v>
      </c>
    </row>
    <row r="3" spans="1:5" s="3" customFormat="1" ht="12.75" customHeight="1">
      <c r="A3" s="3" t="s">
        <v>333</v>
      </c>
      <c r="B3" s="3" t="s">
        <v>337</v>
      </c>
      <c r="C3" s="3" t="s">
        <v>335</v>
      </c>
      <c r="D3" s="3" t="s">
        <v>336</v>
      </c>
      <c r="E3" s="3">
        <v>40</v>
      </c>
    </row>
    <row r="4" spans="1:5" s="3" customFormat="1" ht="12.75" customHeight="1">
      <c r="A4" s="3" t="s">
        <v>338</v>
      </c>
      <c r="B4" s="3" t="s">
        <v>339</v>
      </c>
      <c r="C4" s="3" t="s">
        <v>340</v>
      </c>
      <c r="D4" s="3" t="s">
        <v>336</v>
      </c>
      <c r="E4" s="3">
        <v>15</v>
      </c>
    </row>
    <row r="5" spans="1:5" s="3" customFormat="1" ht="12.75" customHeight="1">
      <c r="A5" s="3" t="s">
        <v>338</v>
      </c>
      <c r="B5" s="3" t="s">
        <v>341</v>
      </c>
      <c r="C5" s="3" t="s">
        <v>340</v>
      </c>
      <c r="D5" s="3" t="s">
        <v>336</v>
      </c>
      <c r="E5" s="3">
        <v>25</v>
      </c>
    </row>
    <row r="6" spans="1:5" s="3" customFormat="1" ht="12.75" customHeight="1">
      <c r="A6" s="3" t="s">
        <v>338</v>
      </c>
      <c r="B6" s="3" t="s">
        <v>342</v>
      </c>
      <c r="C6" s="3" t="s">
        <v>340</v>
      </c>
      <c r="D6" s="3" t="s">
        <v>336</v>
      </c>
      <c r="E6" s="3">
        <v>30</v>
      </c>
    </row>
    <row r="7" spans="1:5" s="3" customFormat="1" ht="12.75" customHeight="1">
      <c r="A7" s="3" t="s">
        <v>343</v>
      </c>
      <c r="B7" s="3" t="s">
        <v>344</v>
      </c>
      <c r="C7" s="3" t="s">
        <v>335</v>
      </c>
      <c r="D7" s="3" t="s">
        <v>336</v>
      </c>
      <c r="E7" s="3">
        <v>10</v>
      </c>
    </row>
    <row r="8" spans="1:5" s="3" customFormat="1" ht="12.75" customHeight="1">
      <c r="A8" s="3" t="s">
        <v>345</v>
      </c>
      <c r="B8" s="3" t="s">
        <v>346</v>
      </c>
      <c r="C8" s="3" t="s">
        <v>340</v>
      </c>
      <c r="D8" s="3" t="s">
        <v>336</v>
      </c>
      <c r="E8" s="3">
        <v>10</v>
      </c>
    </row>
    <row r="9" spans="1:5" s="3" customFormat="1" ht="12.75" customHeight="1">
      <c r="A9" s="3" t="s">
        <v>347</v>
      </c>
      <c r="B9" s="3" t="s">
        <v>348</v>
      </c>
      <c r="C9" s="3" t="s">
        <v>349</v>
      </c>
      <c r="D9" s="3" t="s">
        <v>336</v>
      </c>
      <c r="E9" s="3">
        <v>5</v>
      </c>
    </row>
    <row r="10" spans="1:5" s="3" customFormat="1" ht="12.75" customHeight="1">
      <c r="A10" s="3" t="s">
        <v>350</v>
      </c>
      <c r="B10" s="3" t="s">
        <v>351</v>
      </c>
      <c r="C10" s="3" t="s">
        <v>349</v>
      </c>
      <c r="D10" s="3" t="s">
        <v>336</v>
      </c>
      <c r="E10" s="3">
        <v>5</v>
      </c>
    </row>
    <row r="11" spans="1:5" s="3" customFormat="1" ht="12.75" customHeight="1">
      <c r="A11" s="3" t="s">
        <v>352</v>
      </c>
      <c r="B11" s="3" t="s">
        <v>353</v>
      </c>
      <c r="C11" s="3" t="s">
        <v>335</v>
      </c>
      <c r="D11" s="3" t="s">
        <v>336</v>
      </c>
      <c r="E11" s="3">
        <v>15</v>
      </c>
    </row>
    <row r="12" spans="1:5" s="3" customFormat="1" ht="12.75" customHeight="1">
      <c r="A12" s="3" t="s">
        <v>354</v>
      </c>
      <c r="B12" s="3" t="s">
        <v>355</v>
      </c>
      <c r="C12" s="3" t="s">
        <v>335</v>
      </c>
      <c r="D12" s="3" t="s">
        <v>356</v>
      </c>
      <c r="E12" s="3">
        <v>10</v>
      </c>
    </row>
    <row r="13" spans="1:5" s="3" customFormat="1" ht="12.75" customHeight="1">
      <c r="A13" s="3" t="s">
        <v>357</v>
      </c>
      <c r="B13" s="3" t="s">
        <v>358</v>
      </c>
      <c r="C13" s="3" t="s">
        <v>349</v>
      </c>
      <c r="D13" s="3" t="s">
        <v>356</v>
      </c>
      <c r="E13" s="3">
        <v>25</v>
      </c>
    </row>
    <row r="14" spans="1:5" s="3" customFormat="1" ht="12.75" customHeight="1">
      <c r="A14" s="3" t="s">
        <v>359</v>
      </c>
      <c r="B14" s="3" t="s">
        <v>360</v>
      </c>
      <c r="C14" s="3" t="s">
        <v>335</v>
      </c>
      <c r="D14" s="3" t="s">
        <v>361</v>
      </c>
      <c r="E14" s="3">
        <v>40</v>
      </c>
    </row>
    <row r="15" spans="1:5" s="3" customFormat="1" ht="12.75" customHeight="1">
      <c r="A15" s="3" t="s">
        <v>362</v>
      </c>
      <c r="B15" s="3" t="s">
        <v>363</v>
      </c>
      <c r="C15" s="3" t="s">
        <v>335</v>
      </c>
      <c r="D15" s="3" t="s">
        <v>361</v>
      </c>
      <c r="E15" s="3">
        <v>20</v>
      </c>
    </row>
    <row r="16" spans="1:5" s="3" customFormat="1" ht="12.75" customHeight="1">
      <c r="A16" s="3" t="s">
        <v>364</v>
      </c>
      <c r="B16" s="3" t="s">
        <v>365</v>
      </c>
      <c r="C16" s="3" t="s">
        <v>335</v>
      </c>
      <c r="D16" s="3" t="s">
        <v>361</v>
      </c>
      <c r="E16" s="3">
        <v>20</v>
      </c>
    </row>
    <row r="17" spans="1:5" s="3" customFormat="1" ht="12.75" customHeight="1">
      <c r="A17" s="3" t="s">
        <v>366</v>
      </c>
      <c r="B17" s="3" t="s">
        <v>367</v>
      </c>
      <c r="C17" s="3" t="s">
        <v>335</v>
      </c>
      <c r="D17" s="3" t="s">
        <v>368</v>
      </c>
      <c r="E17" s="3">
        <v>10</v>
      </c>
    </row>
    <row r="18" spans="1:5" s="3" customFormat="1" ht="12.75" customHeight="1">
      <c r="A18" s="3" t="s">
        <v>369</v>
      </c>
      <c r="B18" s="3" t="s">
        <v>370</v>
      </c>
      <c r="C18" s="3" t="s">
        <v>349</v>
      </c>
      <c r="D18" s="3" t="s">
        <v>368</v>
      </c>
      <c r="E18" s="3">
        <v>10</v>
      </c>
    </row>
    <row r="19" spans="1:5" s="3" customFormat="1" ht="12.75" customHeight="1">
      <c r="A19" s="3" t="s">
        <v>371</v>
      </c>
      <c r="B19" s="3" t="s">
        <v>372</v>
      </c>
      <c r="C19" s="3" t="s">
        <v>349</v>
      </c>
      <c r="D19" s="3" t="s">
        <v>368</v>
      </c>
      <c r="E19" s="3">
        <v>15</v>
      </c>
    </row>
    <row r="20" spans="1:5" s="3" customFormat="1" ht="12.75" customHeight="1">
      <c r="A20" s="3" t="s">
        <v>373</v>
      </c>
      <c r="B20" s="3" t="s">
        <v>374</v>
      </c>
      <c r="C20" s="3" t="s">
        <v>335</v>
      </c>
      <c r="D20" s="3" t="s">
        <v>375</v>
      </c>
      <c r="E20" s="3">
        <v>25</v>
      </c>
    </row>
    <row r="21" spans="1:5" s="3" customFormat="1" ht="12.75" customHeight="1">
      <c r="A21" s="3" t="s">
        <v>376</v>
      </c>
      <c r="B21" s="3" t="s">
        <v>377</v>
      </c>
      <c r="C21" s="3" t="s">
        <v>378</v>
      </c>
      <c r="D21" s="3" t="s">
        <v>375</v>
      </c>
      <c r="E21" s="3">
        <v>20</v>
      </c>
    </row>
    <row r="22" spans="1:5" s="3" customFormat="1" ht="12.75" customHeight="1">
      <c r="A22" s="3" t="s">
        <v>379</v>
      </c>
      <c r="B22" s="3" t="s">
        <v>380</v>
      </c>
      <c r="C22" s="3" t="s">
        <v>381</v>
      </c>
      <c r="D22" s="3" t="s">
        <v>375</v>
      </c>
      <c r="E22" s="3">
        <v>3</v>
      </c>
    </row>
    <row r="23" spans="1:5" s="3" customFormat="1" ht="12.75" customHeight="1">
      <c r="A23" s="3" t="s">
        <v>382</v>
      </c>
      <c r="B23" s="3" t="s">
        <v>383</v>
      </c>
      <c r="C23" s="3" t="s">
        <v>381</v>
      </c>
      <c r="D23" s="3" t="s">
        <v>375</v>
      </c>
      <c r="E23" s="3">
        <v>5</v>
      </c>
    </row>
    <row r="24" spans="1:5" s="3" customFormat="1" ht="12.75" customHeight="1">
      <c r="A24" s="3" t="s">
        <v>384</v>
      </c>
      <c r="B24" s="3" t="s">
        <v>385</v>
      </c>
      <c r="C24" s="3" t="s">
        <v>381</v>
      </c>
      <c r="D24" s="3" t="s">
        <v>375</v>
      </c>
      <c r="E24" s="3">
        <v>10</v>
      </c>
    </row>
    <row r="25" spans="1:5" s="3" customFormat="1" ht="12.75" customHeight="1">
      <c r="A25" s="3" t="s">
        <v>386</v>
      </c>
      <c r="B25" s="3" t="s">
        <v>387</v>
      </c>
      <c r="C25" s="3" t="s">
        <v>381</v>
      </c>
      <c r="D25" s="3" t="s">
        <v>375</v>
      </c>
      <c r="E25" s="3">
        <v>15</v>
      </c>
    </row>
    <row r="26" spans="1:5" s="3" customFormat="1" ht="12.75" customHeight="1">
      <c r="A26" s="3" t="s">
        <v>388</v>
      </c>
      <c r="B26" s="3" t="s">
        <v>389</v>
      </c>
      <c r="C26" s="3" t="s">
        <v>381</v>
      </c>
      <c r="D26" s="3" t="s">
        <v>390</v>
      </c>
      <c r="E26" s="3">
        <v>20</v>
      </c>
    </row>
    <row r="27" spans="1:5" s="3" customFormat="1" ht="12.75" customHeight="1">
      <c r="A27" s="3" t="s">
        <v>391</v>
      </c>
      <c r="B27" s="3" t="s">
        <v>392</v>
      </c>
      <c r="C27" s="3" t="s">
        <v>340</v>
      </c>
      <c r="D27" s="3" t="s">
        <v>390</v>
      </c>
      <c r="E27" s="3">
        <v>20</v>
      </c>
    </row>
    <row r="28" spans="1:5" s="3" customFormat="1" ht="12.75" customHeight="1">
      <c r="A28" s="3" t="s">
        <v>393</v>
      </c>
      <c r="B28" s="3" t="s">
        <v>394</v>
      </c>
      <c r="C28" s="3" t="s">
        <v>335</v>
      </c>
      <c r="D28" s="3" t="s">
        <v>390</v>
      </c>
      <c r="E28" s="3">
        <v>15</v>
      </c>
    </row>
    <row r="29" spans="1:5" s="3" customFormat="1" ht="12.75" customHeight="1">
      <c r="A29" s="3" t="s">
        <v>395</v>
      </c>
      <c r="B29" s="3" t="s">
        <v>396</v>
      </c>
      <c r="C29" s="3" t="s">
        <v>349</v>
      </c>
      <c r="D29" s="3" t="s">
        <v>390</v>
      </c>
      <c r="E29" s="3">
        <v>15</v>
      </c>
    </row>
    <row r="30" spans="1:5" s="3" customFormat="1" ht="12.75" customHeight="1">
      <c r="A30" s="3" t="s">
        <v>397</v>
      </c>
      <c r="B30" s="3" t="s">
        <v>398</v>
      </c>
      <c r="C30" s="3" t="s">
        <v>349</v>
      </c>
      <c r="D30" s="3" t="s">
        <v>390</v>
      </c>
      <c r="E30" s="3">
        <v>4</v>
      </c>
    </row>
    <row r="31" spans="1:5" s="3" customFormat="1" ht="12.75" customHeight="1">
      <c r="A31" s="3" t="s">
        <v>399</v>
      </c>
      <c r="B31" s="3" t="s">
        <v>400</v>
      </c>
      <c r="C31" s="3" t="s">
        <v>349</v>
      </c>
      <c r="D31" s="3" t="s">
        <v>390</v>
      </c>
      <c r="E31" s="3">
        <v>10</v>
      </c>
    </row>
    <row r="32" spans="1:5" s="3" customFormat="1" ht="12.75" customHeight="1">
      <c r="A32" s="3" t="s">
        <v>401</v>
      </c>
      <c r="B32" s="3" t="s">
        <v>402</v>
      </c>
      <c r="C32" s="3" t="s">
        <v>349</v>
      </c>
      <c r="D32" s="3" t="s">
        <v>390</v>
      </c>
      <c r="E32" s="3">
        <v>25</v>
      </c>
    </row>
    <row r="33" spans="1:5" s="3" customFormat="1" ht="12.75" customHeight="1">
      <c r="A33" s="3" t="s">
        <v>345</v>
      </c>
      <c r="B33" s="3" t="s">
        <v>403</v>
      </c>
      <c r="C33" s="3" t="s">
        <v>340</v>
      </c>
      <c r="D33" s="3" t="s">
        <v>336</v>
      </c>
      <c r="E33" s="3">
        <v>15</v>
      </c>
    </row>
    <row r="34" spans="1:5" s="3" customFormat="1" ht="12.75" customHeight="1">
      <c r="A34" s="3" t="s">
        <v>404</v>
      </c>
      <c r="B34" s="3" t="s">
        <v>405</v>
      </c>
      <c r="C34" s="3" t="s">
        <v>335</v>
      </c>
      <c r="D34" s="3" t="s">
        <v>406</v>
      </c>
      <c r="E34" s="3">
        <v>20</v>
      </c>
    </row>
    <row r="35" spans="1:5" s="3" customFormat="1" ht="12.75" customHeight="1">
      <c r="A35" s="3" t="s">
        <v>407</v>
      </c>
      <c r="B35" s="3" t="s">
        <v>408</v>
      </c>
      <c r="C35" s="3" t="s">
        <v>349</v>
      </c>
      <c r="D35" s="3" t="s">
        <v>390</v>
      </c>
      <c r="E35" s="3">
        <v>15</v>
      </c>
    </row>
    <row r="36" spans="1:5" s="3" customFormat="1" ht="12.75" customHeight="1">
      <c r="A36" s="3" t="s">
        <v>409</v>
      </c>
      <c r="B36" s="3" t="s">
        <v>410</v>
      </c>
      <c r="C36" s="3" t="s">
        <v>335</v>
      </c>
      <c r="D36" s="3" t="s">
        <v>411</v>
      </c>
      <c r="E36" s="3">
        <v>35</v>
      </c>
    </row>
    <row r="37" spans="1:5" s="3" customFormat="1" ht="12.75" customHeight="1">
      <c r="A37" s="3" t="s">
        <v>412</v>
      </c>
      <c r="B37" s="3" t="s">
        <v>413</v>
      </c>
      <c r="C37" s="3" t="s">
        <v>349</v>
      </c>
      <c r="D37" s="3" t="s">
        <v>411</v>
      </c>
      <c r="E37" s="3">
        <v>15</v>
      </c>
    </row>
    <row r="38" spans="1:5" s="3" customFormat="1" ht="12.75" customHeight="1">
      <c r="A38" s="3" t="s">
        <v>414</v>
      </c>
      <c r="B38" s="3" t="s">
        <v>415</v>
      </c>
      <c r="C38" s="3" t="s">
        <v>340</v>
      </c>
      <c r="D38" s="3" t="s">
        <v>411</v>
      </c>
      <c r="E38" s="3">
        <v>25</v>
      </c>
    </row>
    <row r="39" spans="1:5" s="3" customFormat="1" ht="12.75" customHeight="1">
      <c r="A39" s="3" t="s">
        <v>416</v>
      </c>
      <c r="B39" s="3" t="s">
        <v>417</v>
      </c>
      <c r="C39" s="3" t="s">
        <v>335</v>
      </c>
      <c r="D39" s="3" t="s">
        <v>411</v>
      </c>
      <c r="E39" s="3">
        <v>30</v>
      </c>
    </row>
    <row r="40" spans="1:5" s="3" customFormat="1" ht="12.75" customHeight="1">
      <c r="A40" s="3" t="s">
        <v>418</v>
      </c>
      <c r="B40" s="3" t="s">
        <v>419</v>
      </c>
      <c r="C40" s="3" t="s">
        <v>349</v>
      </c>
      <c r="D40" s="3" t="s">
        <v>411</v>
      </c>
      <c r="E40" s="3">
        <v>5</v>
      </c>
    </row>
    <row r="41" spans="1:5" s="3" customFormat="1" ht="12.75" customHeight="1">
      <c r="A41" s="3" t="s">
        <v>420</v>
      </c>
      <c r="B41" s="3" t="s">
        <v>421</v>
      </c>
      <c r="C41" s="3" t="s">
        <v>335</v>
      </c>
      <c r="D41" s="3" t="s">
        <v>411</v>
      </c>
      <c r="E41" s="3">
        <v>35</v>
      </c>
    </row>
    <row r="42" spans="1:5" s="3" customFormat="1" ht="12.75" customHeight="1">
      <c r="A42" s="3" t="s">
        <v>422</v>
      </c>
      <c r="B42" s="3" t="s">
        <v>423</v>
      </c>
      <c r="C42" s="3" t="s">
        <v>349</v>
      </c>
      <c r="D42" s="3" t="s">
        <v>411</v>
      </c>
      <c r="E42" s="3">
        <v>20</v>
      </c>
    </row>
    <row r="43" spans="1:5" s="3" customFormat="1" ht="12.75" customHeight="1">
      <c r="A43" s="3" t="s">
        <v>424</v>
      </c>
      <c r="B43" s="3" t="s">
        <v>425</v>
      </c>
      <c r="C43" s="3" t="s">
        <v>349</v>
      </c>
      <c r="D43" s="3" t="s">
        <v>411</v>
      </c>
      <c r="E43" s="3">
        <v>30</v>
      </c>
    </row>
    <row r="44" spans="1:5" s="3" customFormat="1" ht="12.75" customHeight="1">
      <c r="A44" s="3" t="s">
        <v>426</v>
      </c>
      <c r="B44" s="3" t="s">
        <v>427</v>
      </c>
      <c r="C44" s="3" t="s">
        <v>340</v>
      </c>
      <c r="D44" s="3" t="s">
        <v>411</v>
      </c>
      <c r="E44" s="3">
        <v>5</v>
      </c>
    </row>
    <row r="45" spans="1:5" s="3" customFormat="1" ht="12.75" customHeight="1">
      <c r="A45" s="3" t="s">
        <v>428</v>
      </c>
      <c r="B45" s="3" t="s">
        <v>429</v>
      </c>
      <c r="C45" s="3" t="s">
        <v>381</v>
      </c>
      <c r="D45" s="3" t="s">
        <v>411</v>
      </c>
      <c r="E45" s="3">
        <v>20</v>
      </c>
    </row>
    <row r="46" spans="1:5" s="3" customFormat="1" ht="12.75" customHeight="1">
      <c r="A46" s="3" t="s">
        <v>430</v>
      </c>
      <c r="B46" s="3" t="s">
        <v>431</v>
      </c>
      <c r="C46" s="3" t="s">
        <v>381</v>
      </c>
      <c r="D46" s="3" t="s">
        <v>411</v>
      </c>
      <c r="E46" s="3">
        <v>10</v>
      </c>
    </row>
    <row r="47" spans="1:5" s="3" customFormat="1" ht="12.75" customHeight="1">
      <c r="A47" s="3" t="s">
        <v>432</v>
      </c>
      <c r="B47" s="3" t="s">
        <v>433</v>
      </c>
      <c r="C47" s="3" t="s">
        <v>349</v>
      </c>
      <c r="D47" s="3" t="s">
        <v>434</v>
      </c>
      <c r="E47" s="3">
        <v>15</v>
      </c>
    </row>
    <row r="48" spans="1:5" s="3" customFormat="1" ht="12.75" customHeight="1">
      <c r="A48" s="3" t="s">
        <v>435</v>
      </c>
      <c r="B48" s="3" t="s">
        <v>436</v>
      </c>
      <c r="C48" s="3" t="s">
        <v>340</v>
      </c>
      <c r="D48" s="3" t="s">
        <v>434</v>
      </c>
      <c r="E48" s="3">
        <v>20</v>
      </c>
    </row>
    <row r="49" spans="1:5" s="3" customFormat="1" ht="12.75" customHeight="1">
      <c r="A49" s="3" t="s">
        <v>437</v>
      </c>
      <c r="B49" s="3" t="s">
        <v>438</v>
      </c>
      <c r="C49" s="3" t="s">
        <v>381</v>
      </c>
      <c r="D49" s="3" t="s">
        <v>434</v>
      </c>
      <c r="E49" s="3">
        <v>5</v>
      </c>
    </row>
    <row r="50" spans="1:5" s="3" customFormat="1" ht="12.75" customHeight="1">
      <c r="A50" s="3" t="s">
        <v>439</v>
      </c>
      <c r="B50" s="3" t="s">
        <v>440</v>
      </c>
      <c r="C50" s="3" t="s">
        <v>335</v>
      </c>
      <c r="D50" s="3" t="s">
        <v>441</v>
      </c>
      <c r="E50" s="3">
        <v>20</v>
      </c>
    </row>
    <row r="51" spans="1:5" s="3" customFormat="1" ht="12.75" customHeight="1">
      <c r="A51" s="3" t="s">
        <v>442</v>
      </c>
      <c r="B51" s="3" t="s">
        <v>443</v>
      </c>
      <c r="C51" s="3" t="s">
        <v>349</v>
      </c>
      <c r="D51" s="3" t="s">
        <v>441</v>
      </c>
      <c r="E51" s="3">
        <v>25</v>
      </c>
    </row>
    <row r="52" spans="1:5" s="3" customFormat="1" ht="12.75" customHeight="1">
      <c r="A52" s="3" t="s">
        <v>444</v>
      </c>
      <c r="B52" s="3" t="s">
        <v>445</v>
      </c>
      <c r="C52" s="3" t="s">
        <v>340</v>
      </c>
      <c r="D52" s="3" t="s">
        <v>441</v>
      </c>
      <c r="E52" s="3">
        <v>20</v>
      </c>
    </row>
    <row r="53" spans="1:5" s="3" customFormat="1" ht="12.75" customHeight="1">
      <c r="A53" s="3" t="s">
        <v>446</v>
      </c>
      <c r="B53" s="3" t="s">
        <v>447</v>
      </c>
      <c r="C53" s="3" t="s">
        <v>349</v>
      </c>
      <c r="D53" s="3" t="s">
        <v>441</v>
      </c>
      <c r="E53" s="3">
        <v>30</v>
      </c>
    </row>
    <row r="54" spans="1:5" s="3" customFormat="1" ht="12.75" customHeight="1">
      <c r="A54" s="3" t="s">
        <v>448</v>
      </c>
      <c r="B54" s="3" t="s">
        <v>449</v>
      </c>
      <c r="C54" s="3" t="s">
        <v>349</v>
      </c>
      <c r="D54" s="3" t="s">
        <v>441</v>
      </c>
      <c r="E54" s="3">
        <v>5</v>
      </c>
    </row>
    <row r="55" spans="1:5" s="3" customFormat="1" ht="12.75" customHeight="1">
      <c r="A55" s="3" t="s">
        <v>450</v>
      </c>
      <c r="B55" s="3" t="s">
        <v>451</v>
      </c>
      <c r="C55" s="3" t="s">
        <v>335</v>
      </c>
      <c r="D55" s="3" t="s">
        <v>406</v>
      </c>
      <c r="E55" s="3">
        <v>10</v>
      </c>
    </row>
    <row r="56" spans="1:5" s="3" customFormat="1" ht="12.75" customHeight="1">
      <c r="A56" s="3" t="s">
        <v>452</v>
      </c>
      <c r="B56" s="3" t="s">
        <v>453</v>
      </c>
      <c r="C56" s="3" t="s">
        <v>335</v>
      </c>
      <c r="D56" s="3" t="s">
        <v>406</v>
      </c>
      <c r="E56" s="3">
        <v>10</v>
      </c>
    </row>
    <row r="57" spans="1:5" s="3" customFormat="1" ht="12.75" customHeight="1">
      <c r="A57" s="3" t="s">
        <v>454</v>
      </c>
      <c r="B57" s="3" t="s">
        <v>455</v>
      </c>
      <c r="C57" s="3" t="s">
        <v>349</v>
      </c>
      <c r="D57" s="3" t="s">
        <v>406</v>
      </c>
      <c r="E57" s="3">
        <v>10</v>
      </c>
    </row>
    <row r="58" spans="1:5" s="3" customFormat="1" ht="12.75" customHeight="1">
      <c r="A58" s="3" t="s">
        <v>456</v>
      </c>
      <c r="B58" s="3" t="s">
        <v>457</v>
      </c>
      <c r="C58" s="3" t="s">
        <v>349</v>
      </c>
      <c r="D58" s="3" t="s">
        <v>406</v>
      </c>
      <c r="E58" s="3">
        <v>25</v>
      </c>
    </row>
    <row r="59" spans="1:5" s="3" customFormat="1" ht="12.75" customHeight="1">
      <c r="A59" s="3" t="s">
        <v>458</v>
      </c>
      <c r="B59" s="3" t="s">
        <v>459</v>
      </c>
      <c r="C59" s="3" t="s">
        <v>349</v>
      </c>
      <c r="D59" s="3" t="s">
        <v>406</v>
      </c>
      <c r="E59" s="3">
        <v>10</v>
      </c>
    </row>
    <row r="60" spans="1:5" s="3" customFormat="1" ht="12.75" customHeight="1">
      <c r="A60" s="3" t="s">
        <v>460</v>
      </c>
      <c r="B60" s="3" t="s">
        <v>461</v>
      </c>
      <c r="C60" s="3" t="s">
        <v>349</v>
      </c>
      <c r="D60" s="3" t="s">
        <v>406</v>
      </c>
      <c r="E60" s="3">
        <v>30</v>
      </c>
    </row>
    <row r="61" spans="1:5" s="3" customFormat="1" ht="12.75" customHeight="1">
      <c r="A61" s="3" t="s">
        <v>462</v>
      </c>
      <c r="B61" s="3" t="s">
        <v>463</v>
      </c>
      <c r="C61" s="3" t="s">
        <v>335</v>
      </c>
      <c r="D61" s="3" t="s">
        <v>406</v>
      </c>
      <c r="E61" s="3">
        <v>25</v>
      </c>
    </row>
    <row r="62" spans="1:5" s="3" customFormat="1" ht="12.75" customHeight="1">
      <c r="A62" s="3" t="s">
        <v>464</v>
      </c>
      <c r="B62" s="3" t="s">
        <v>465</v>
      </c>
      <c r="C62" s="3" t="s">
        <v>335</v>
      </c>
      <c r="D62" s="3" t="s">
        <v>406</v>
      </c>
      <c r="E62" s="3">
        <v>5</v>
      </c>
    </row>
    <row r="63" spans="1:5" s="3" customFormat="1" ht="12.75" customHeight="1">
      <c r="A63" s="3" t="s">
        <v>466</v>
      </c>
      <c r="B63" s="3" t="s">
        <v>467</v>
      </c>
      <c r="C63" s="3" t="s">
        <v>335</v>
      </c>
      <c r="D63" s="3" t="s">
        <v>406</v>
      </c>
      <c r="E63" s="3">
        <v>5</v>
      </c>
    </row>
    <row r="64" spans="1:5" s="3" customFormat="1" ht="12.75" customHeight="1">
      <c r="A64" s="3" t="s">
        <v>468</v>
      </c>
      <c r="B64" s="3" t="s">
        <v>469</v>
      </c>
      <c r="C64" s="3" t="s">
        <v>335</v>
      </c>
      <c r="D64" s="3" t="s">
        <v>411</v>
      </c>
      <c r="E64" s="3">
        <v>35</v>
      </c>
    </row>
    <row r="65" spans="1:5" s="3" customFormat="1" ht="12.75" customHeight="1">
      <c r="A65" s="3" t="s">
        <v>470</v>
      </c>
      <c r="B65" s="3" t="s">
        <v>471</v>
      </c>
      <c r="C65" s="3" t="s">
        <v>335</v>
      </c>
      <c r="D65" s="3" t="s">
        <v>336</v>
      </c>
      <c r="E65" s="3">
        <v>20</v>
      </c>
    </row>
    <row r="66" spans="1:9" s="3" customFormat="1" ht="12.75" customHeight="1">
      <c r="A66" s="3" t="s">
        <v>472</v>
      </c>
      <c r="B66" s="3" t="s">
        <v>473</v>
      </c>
      <c r="C66" s="3" t="s">
        <v>335</v>
      </c>
      <c r="D66" s="3" t="s">
        <v>411</v>
      </c>
      <c r="E66" s="3">
        <v>20</v>
      </c>
      <c r="I66" s="3" t="s">
        <v>474</v>
      </c>
    </row>
    <row r="67" spans="1:9" s="3" customFormat="1" ht="12.75" customHeight="1">
      <c r="A67" s="3" t="s">
        <v>475</v>
      </c>
      <c r="B67" s="3" t="s">
        <v>476</v>
      </c>
      <c r="C67" s="3" t="s">
        <v>349</v>
      </c>
      <c r="D67" s="3" t="s">
        <v>356</v>
      </c>
      <c r="E67" s="3">
        <v>20</v>
      </c>
      <c r="I67" s="3" t="s">
        <v>474</v>
      </c>
    </row>
    <row r="68" spans="1:9" s="3" customFormat="1" ht="12.75" customHeight="1">
      <c r="A68" s="3" t="s">
        <v>477</v>
      </c>
      <c r="B68" s="3" t="s">
        <v>478</v>
      </c>
      <c r="C68" s="3" t="s">
        <v>335</v>
      </c>
      <c r="D68" s="3" t="s">
        <v>336</v>
      </c>
      <c r="E68" s="3">
        <v>33</v>
      </c>
      <c r="I68" s="3" t="s">
        <v>474</v>
      </c>
    </row>
    <row r="69" spans="1:9" s="3" customFormat="1" ht="12.75" customHeight="1">
      <c r="A69" s="3" t="s">
        <v>479</v>
      </c>
      <c r="B69" s="3" t="s">
        <v>480</v>
      </c>
      <c r="C69" s="3" t="s">
        <v>335</v>
      </c>
      <c r="D69" s="3" t="s">
        <v>390</v>
      </c>
      <c r="E69" s="3">
        <v>35</v>
      </c>
      <c r="I69" s="3" t="s">
        <v>474</v>
      </c>
    </row>
    <row r="70" spans="1:9" s="3" customFormat="1" ht="12.75" customHeight="1">
      <c r="A70" s="3" t="s">
        <v>481</v>
      </c>
      <c r="B70" s="3" t="s">
        <v>482</v>
      </c>
      <c r="C70" s="3" t="s">
        <v>349</v>
      </c>
      <c r="D70" s="3" t="s">
        <v>406</v>
      </c>
      <c r="E70" s="3">
        <v>20</v>
      </c>
      <c r="I70" s="3" t="s">
        <v>474</v>
      </c>
    </row>
    <row r="71" spans="1:9" s="3" customFormat="1" ht="12.75" customHeight="1">
      <c r="A71" s="3" t="s">
        <v>483</v>
      </c>
      <c r="B71" s="3" t="s">
        <v>484</v>
      </c>
      <c r="C71" s="3" t="s">
        <v>335</v>
      </c>
      <c r="D71" s="3" t="s">
        <v>406</v>
      </c>
      <c r="E71" s="3">
        <v>23</v>
      </c>
      <c r="I71" s="3" t="s">
        <v>474</v>
      </c>
    </row>
    <row r="72" spans="1:9" s="3" customFormat="1" ht="12.75" customHeight="1">
      <c r="A72" s="3" t="s">
        <v>485</v>
      </c>
      <c r="B72" s="3" t="s">
        <v>486</v>
      </c>
      <c r="C72" s="3" t="s">
        <v>381</v>
      </c>
      <c r="D72" s="3" t="s">
        <v>406</v>
      </c>
      <c r="E72" s="3">
        <v>20</v>
      </c>
      <c r="I72" s="3" t="s">
        <v>474</v>
      </c>
    </row>
    <row r="73" spans="1:9" s="3" customFormat="1" ht="12.75" customHeight="1">
      <c r="A73" s="3" t="s">
        <v>487</v>
      </c>
      <c r="B73" s="3" t="s">
        <v>488</v>
      </c>
      <c r="C73" s="3" t="s">
        <v>378</v>
      </c>
      <c r="D73" s="3" t="s">
        <v>411</v>
      </c>
      <c r="E73" s="3">
        <v>50</v>
      </c>
      <c r="F73" s="3" t="s">
        <v>375</v>
      </c>
      <c r="I73" s="3" t="s">
        <v>489</v>
      </c>
    </row>
    <row r="74" spans="1:9" s="3" customFormat="1" ht="12.75" customHeight="1">
      <c r="A74" s="3" t="s">
        <v>490</v>
      </c>
      <c r="B74" s="3" t="s">
        <v>491</v>
      </c>
      <c r="C74" s="3" t="s">
        <v>335</v>
      </c>
      <c r="D74" s="3" t="s">
        <v>411</v>
      </c>
      <c r="E74" s="3">
        <v>25</v>
      </c>
      <c r="I74" s="3" t="s">
        <v>489</v>
      </c>
    </row>
    <row r="75" spans="1:9" s="3" customFormat="1" ht="12.75" customHeight="1">
      <c r="A75" s="3" t="s">
        <v>492</v>
      </c>
      <c r="B75" s="3" t="s">
        <v>493</v>
      </c>
      <c r="C75" s="3" t="s">
        <v>349</v>
      </c>
      <c r="D75" s="3" t="s">
        <v>368</v>
      </c>
      <c r="E75" s="3">
        <v>10</v>
      </c>
      <c r="I75" s="3" t="s">
        <v>489</v>
      </c>
    </row>
    <row r="76" s="3" customFormat="1" ht="12.75" customHeight="1">
      <c r="B76" s="3" t="s">
        <v>494</v>
      </c>
    </row>
    <row r="77" s="3" customFormat="1" ht="12.75" customHeight="1">
      <c r="B77" s="3" t="s">
        <v>495</v>
      </c>
    </row>
    <row r="78" s="3" customFormat="1" ht="12.75" customHeight="1">
      <c r="B78" s="3" t="s">
        <v>496</v>
      </c>
    </row>
    <row r="79" s="3" customFormat="1" ht="12.75" customHeight="1">
      <c r="B79" s="3" t="s">
        <v>497</v>
      </c>
    </row>
    <row r="80" s="3" customFormat="1" ht="12.75" customHeight="1">
      <c r="B80" s="3" t="s">
        <v>498</v>
      </c>
    </row>
    <row r="81" s="3" customFormat="1" ht="12.75" customHeight="1">
      <c r="B81" s="3" t="s">
        <v>499</v>
      </c>
    </row>
    <row r="82" s="3" customFormat="1" ht="12.75" customHeight="1">
      <c r="B82" s="3" t="s">
        <v>500</v>
      </c>
    </row>
    <row r="83" s="3" customFormat="1" ht="12.75" customHeight="1">
      <c r="B83" s="3" t="s">
        <v>501</v>
      </c>
    </row>
    <row r="84" s="3" customFormat="1" ht="12.75" customHeight="1">
      <c r="B84" s="3" t="s">
        <v>502</v>
      </c>
    </row>
    <row r="85" s="3" customFormat="1" ht="12.75" customHeight="1">
      <c r="B85" s="3" t="s">
        <v>503</v>
      </c>
    </row>
    <row r="86" s="3" customFormat="1" ht="12.75" customHeight="1">
      <c r="B86" s="3" t="s">
        <v>504</v>
      </c>
    </row>
    <row r="87" s="3" customFormat="1" ht="12.75" customHeight="1">
      <c r="B87" s="3" t="s">
        <v>505</v>
      </c>
    </row>
    <row r="88" s="3" customFormat="1" ht="12.75" customHeight="1">
      <c r="B88" s="3" t="s">
        <v>506</v>
      </c>
    </row>
    <row r="89" s="3" customFormat="1" ht="12.75" customHeight="1">
      <c r="B89" s="3" t="s">
        <v>507</v>
      </c>
    </row>
    <row r="90" s="3" customFormat="1" ht="12.75" customHeight="1">
      <c r="B90" s="3" t="s">
        <v>508</v>
      </c>
    </row>
    <row r="91" s="3" customFormat="1" ht="12.75" customHeight="1">
      <c r="B91" s="3" t="s">
        <v>509</v>
      </c>
    </row>
    <row r="92" s="3" customFormat="1" ht="12.75" customHeight="1">
      <c r="B92" s="3" t="s">
        <v>510</v>
      </c>
    </row>
    <row r="93" s="3" customFormat="1" ht="12.75" customHeight="1">
      <c r="B93" s="3" t="s">
        <v>511</v>
      </c>
    </row>
    <row r="94" s="3" customFormat="1" ht="12.75" customHeight="1">
      <c r="B94" s="3" t="s">
        <v>512</v>
      </c>
    </row>
    <row r="95" s="3" customFormat="1" ht="12.75" customHeight="1">
      <c r="B95" s="3" t="s">
        <v>513</v>
      </c>
    </row>
    <row r="96" s="3" customFormat="1" ht="12.75" customHeight="1">
      <c r="B96" s="3" t="s">
        <v>514</v>
      </c>
    </row>
    <row r="97" s="3" customFormat="1" ht="12.75" customHeight="1">
      <c r="B97" s="3" t="s">
        <v>515</v>
      </c>
    </row>
    <row r="98" s="3" customFormat="1" ht="12.75" customHeight="1">
      <c r="B98" s="3" t="s">
        <v>516</v>
      </c>
    </row>
    <row r="99" s="3" customFormat="1" ht="12.75" customHeight="1">
      <c r="B99" s="3" t="s">
        <v>517</v>
      </c>
    </row>
    <row r="100" s="3" customFormat="1" ht="12.75" customHeight="1">
      <c r="B100" s="3" t="s">
        <v>518</v>
      </c>
    </row>
    <row r="101" s="3" customFormat="1" ht="12.75" customHeight="1">
      <c r="B101" s="3" t="s">
        <v>519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11.00390625" style="1" customWidth="1"/>
    <col min="3" max="4" width="8.00390625" style="1" customWidth="1"/>
  </cols>
  <sheetData>
    <row r="1" spans="1:4" ht="12.75" customHeight="1">
      <c r="A1" s="6" t="s">
        <v>520</v>
      </c>
      <c r="B1" s="6">
        <f>COUNTIF(Library!X3:X132,"&gt;0")</f>
        <v>99</v>
      </c>
      <c r="C1" s="7"/>
      <c r="D1" s="7"/>
    </row>
    <row r="2" spans="1:4" ht="12.75" customHeight="1">
      <c r="A2" s="6" t="s">
        <v>521</v>
      </c>
      <c r="B2" s="6">
        <f>SUM(Library!X83:X132)</f>
        <v>208</v>
      </c>
      <c r="C2" s="7"/>
      <c r="D2" s="7"/>
    </row>
    <row r="3" spans="1:4" ht="12.75" customHeight="1">
      <c r="A3" s="6"/>
      <c r="B3" s="6"/>
      <c r="C3" s="7"/>
      <c r="D3" s="7"/>
    </row>
    <row r="4" spans="1:4" ht="12.75" customHeight="1">
      <c r="A4" s="6" t="s">
        <v>522</v>
      </c>
      <c r="B4" s="6">
        <f>COUNTIF('Lab Texts'!E2:E105,"&gt;0")</f>
        <v>74</v>
      </c>
      <c r="C4" s="7"/>
      <c r="D4" s="7"/>
    </row>
    <row r="5" spans="1:4" ht="12.75" customHeight="1">
      <c r="A5" s="6" t="s">
        <v>523</v>
      </c>
      <c r="B5" s="6">
        <f>SUM('Lab Texts'!E2:E101)</f>
        <v>1373</v>
      </c>
      <c r="C5" s="7"/>
      <c r="D5" s="7"/>
    </row>
    <row r="6" spans="1:4" ht="12.75" customHeight="1">
      <c r="A6" s="6" t="s">
        <v>524</v>
      </c>
      <c r="B6" s="8">
        <f>ROUNDUP((B5/5),1)</f>
        <v>274.6</v>
      </c>
      <c r="C6" s="7"/>
      <c r="D6" s="7"/>
    </row>
    <row r="7" spans="1:4" ht="12.75" customHeight="1">
      <c r="A7" s="9"/>
      <c r="B7" s="9"/>
      <c r="C7" s="7"/>
      <c r="D7" s="7"/>
    </row>
    <row r="8" spans="1:4" ht="12.75" customHeight="1">
      <c r="A8" s="10" t="s">
        <v>525</v>
      </c>
      <c r="B8" s="11">
        <f>B6+B2</f>
        <v>482.6</v>
      </c>
      <c r="C8" s="12"/>
      <c r="D8" s="7"/>
    </row>
    <row r="9" spans="1:4" ht="12.75" customHeight="1">
      <c r="A9" s="13"/>
      <c r="B9" s="13"/>
      <c r="C9" s="7"/>
      <c r="D9" s="7"/>
    </row>
    <row r="10" spans="1:4" ht="12.75" customHeight="1">
      <c r="A10" s="7"/>
      <c r="B10" s="7"/>
      <c r="C10" s="7"/>
      <c r="D10" s="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